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8979559A-B383-4694-9D97-916AB949FA2D}" xr6:coauthVersionLast="47" xr6:coauthVersionMax="47" xr10:uidLastSave="{00000000-0000-0000-0000-000000000000}"/>
  <bookViews>
    <workbookView xWindow="-110" yWindow="-110" windowWidth="18220" windowHeight="11500" firstSheet="8" activeTab="8" xr2:uid="{90B0FD51-8A96-4A36-A394-98EFA06CF3C8}"/>
  </bookViews>
  <sheets>
    <sheet name="CÓMO USAR" sheetId="10" r:id="rId1"/>
    <sheet name="DATOS BASE" sheetId="11" r:id="rId2"/>
    <sheet name="DEFINICIONES Y ESCENARIOS" sheetId="12" r:id="rId3"/>
    <sheet name="COSTOS INICIALES" sheetId="13" r:id="rId4"/>
    <sheet name="COSTOS FIJOS" sheetId="14" r:id="rId5"/>
    <sheet name="COSTOS VARIABLES" sheetId="15" r:id="rId6"/>
    <sheet name="INGRESOS" sheetId="16" r:id="rId7"/>
    <sheet name="PROYECCIÓN 52 SEMANAS" sheetId="17" r:id="rId8"/>
    <sheet name="RESUMEN INTELIGENTE" sheetId="18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7" l="1"/>
  <c r="B5" i="18"/>
  <c r="B60" i="17"/>
  <c r="C60" i="17"/>
  <c r="D60" i="17"/>
  <c r="E60" i="17"/>
  <c r="F60" i="17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AC60" i="17"/>
  <c r="AD60" i="17"/>
  <c r="AE60" i="17"/>
  <c r="AF60" i="17"/>
  <c r="AG60" i="17"/>
  <c r="AH60" i="17"/>
  <c r="AI60" i="17"/>
  <c r="AJ60" i="17"/>
  <c r="AK60" i="17"/>
  <c r="AL60" i="17"/>
  <c r="AM60" i="17"/>
  <c r="AN60" i="17"/>
  <c r="AO60" i="17"/>
  <c r="AP60" i="17"/>
  <c r="AQ60" i="17"/>
  <c r="AR60" i="17"/>
  <c r="AS60" i="17"/>
  <c r="AT60" i="17"/>
  <c r="AU60" i="17"/>
  <c r="AV60" i="17"/>
  <c r="AW60" i="17"/>
  <c r="AX60" i="17"/>
  <c r="AY60" i="17"/>
  <c r="AZ60" i="17"/>
  <c r="BA60" i="17"/>
  <c r="B65" i="17"/>
  <c r="C65" i="17"/>
  <c r="C66" i="17" s="1"/>
  <c r="D65" i="17"/>
  <c r="D66" i="17" s="1"/>
  <c r="E65" i="17"/>
  <c r="E66" i="17" s="1"/>
  <c r="F65" i="17"/>
  <c r="F66" i="17" s="1"/>
  <c r="G65" i="17"/>
  <c r="G66" i="17" s="1"/>
  <c r="H65" i="17"/>
  <c r="H66" i="17" s="1"/>
  <c r="I65" i="17"/>
  <c r="I66" i="17" s="1"/>
  <c r="J65" i="17"/>
  <c r="J66" i="17" s="1"/>
  <c r="K65" i="17"/>
  <c r="K66" i="17" s="1"/>
  <c r="L65" i="17"/>
  <c r="L66" i="17" s="1"/>
  <c r="M65" i="17"/>
  <c r="M66" i="17" s="1"/>
  <c r="N65" i="17"/>
  <c r="N66" i="17" s="1"/>
  <c r="O65" i="17"/>
  <c r="O66" i="17" s="1"/>
  <c r="P65" i="17"/>
  <c r="P66" i="17" s="1"/>
  <c r="Q65" i="17"/>
  <c r="Q66" i="17" s="1"/>
  <c r="R65" i="17"/>
  <c r="R66" i="17" s="1"/>
  <c r="S65" i="17"/>
  <c r="S66" i="17" s="1"/>
  <c r="T65" i="17"/>
  <c r="T66" i="17" s="1"/>
  <c r="U65" i="17"/>
  <c r="U66" i="17" s="1"/>
  <c r="V65" i="17"/>
  <c r="V66" i="17" s="1"/>
  <c r="W65" i="17"/>
  <c r="W66" i="17" s="1"/>
  <c r="X65" i="17"/>
  <c r="X66" i="17" s="1"/>
  <c r="Y65" i="17"/>
  <c r="Y66" i="17" s="1"/>
  <c r="Z65" i="17"/>
  <c r="Z66" i="17" s="1"/>
  <c r="AA65" i="17"/>
  <c r="AA66" i="17" s="1"/>
  <c r="AB65" i="17"/>
  <c r="AB66" i="17" s="1"/>
  <c r="AC65" i="17"/>
  <c r="AC66" i="17" s="1"/>
  <c r="AD65" i="17"/>
  <c r="AD66" i="17" s="1"/>
  <c r="AE65" i="17"/>
  <c r="AE66" i="17" s="1"/>
  <c r="AF65" i="17"/>
  <c r="AF66" i="17" s="1"/>
  <c r="AG65" i="17"/>
  <c r="AG66" i="17" s="1"/>
  <c r="AH65" i="17"/>
  <c r="AH66" i="17" s="1"/>
  <c r="AI65" i="17"/>
  <c r="AI66" i="17" s="1"/>
  <c r="AJ65" i="17"/>
  <c r="AJ66" i="17" s="1"/>
  <c r="AK65" i="17"/>
  <c r="AL65" i="17"/>
  <c r="AL66" i="17" s="1"/>
  <c r="AM65" i="17"/>
  <c r="AM66" i="17" s="1"/>
  <c r="AN65" i="17"/>
  <c r="AN66" i="17" s="1"/>
  <c r="AO65" i="17"/>
  <c r="AO66" i="17" s="1"/>
  <c r="AP65" i="17"/>
  <c r="AP66" i="17" s="1"/>
  <c r="AQ65" i="17"/>
  <c r="AQ66" i="17" s="1"/>
  <c r="AR65" i="17"/>
  <c r="AR66" i="17" s="1"/>
  <c r="AS65" i="17"/>
  <c r="AS66" i="17" s="1"/>
  <c r="AT65" i="17"/>
  <c r="AT66" i="17" s="1"/>
  <c r="AU65" i="17"/>
  <c r="AU66" i="17" s="1"/>
  <c r="AV65" i="17"/>
  <c r="AV66" i="17" s="1"/>
  <c r="AW65" i="17"/>
  <c r="AW66" i="17" s="1"/>
  <c r="AX65" i="17"/>
  <c r="AX66" i="17" s="1"/>
  <c r="AY65" i="17"/>
  <c r="AY66" i="17" s="1"/>
  <c r="AZ65" i="17"/>
  <c r="AZ66" i="17" s="1"/>
  <c r="BA65" i="17"/>
  <c r="BA66" i="17" s="1"/>
  <c r="AK66" i="17"/>
  <c r="AU56" i="17"/>
  <c r="AD5" i="17"/>
  <c r="AD6" i="17" s="1"/>
  <c r="AD62" i="17" s="1"/>
  <c r="C130" i="18" s="1"/>
  <c r="B6" i="17"/>
  <c r="B62" i="17" s="1"/>
  <c r="K22" i="17"/>
  <c r="G28" i="17"/>
  <c r="Q28" i="17"/>
  <c r="AA28" i="17"/>
  <c r="AM28" i="17"/>
  <c r="AW28" i="17"/>
  <c r="B12" i="16"/>
  <c r="H5" i="17" s="1"/>
  <c r="H6" i="17" s="1"/>
  <c r="H62" i="17" s="1"/>
  <c r="C108" i="18" s="1"/>
  <c r="B13" i="16"/>
  <c r="B14" i="16" s="1"/>
  <c r="B16" i="16"/>
  <c r="I4" i="15"/>
  <c r="I27" i="15" s="1"/>
  <c r="I5" i="15"/>
  <c r="J5" i="15"/>
  <c r="L5" i="15" s="1"/>
  <c r="K5" i="15"/>
  <c r="I6" i="15"/>
  <c r="J6" i="15"/>
  <c r="L6" i="15" s="1"/>
  <c r="I7" i="15"/>
  <c r="J7" i="15"/>
  <c r="K7" i="15"/>
  <c r="L7" i="15"/>
  <c r="I8" i="15"/>
  <c r="J8" i="15"/>
  <c r="L8" i="15" s="1"/>
  <c r="K8" i="15"/>
  <c r="I9" i="15"/>
  <c r="J9" i="15"/>
  <c r="K9" i="15"/>
  <c r="L9" i="15"/>
  <c r="I10" i="15"/>
  <c r="J10" i="15" s="1"/>
  <c r="I11" i="15"/>
  <c r="J11" i="15"/>
  <c r="K11" i="15" s="1"/>
  <c r="I12" i="15"/>
  <c r="J12" i="15"/>
  <c r="L12" i="15" s="1"/>
  <c r="I13" i="15"/>
  <c r="J13" i="15"/>
  <c r="L13" i="15" s="1"/>
  <c r="I14" i="15"/>
  <c r="J14" i="15"/>
  <c r="L14" i="15" s="1"/>
  <c r="I15" i="15"/>
  <c r="J15" i="15"/>
  <c r="L15" i="15" s="1"/>
  <c r="K15" i="15"/>
  <c r="I16" i="15"/>
  <c r="J16" i="15"/>
  <c r="L16" i="15" s="1"/>
  <c r="K16" i="15"/>
  <c r="I17" i="15"/>
  <c r="J17" i="15"/>
  <c r="K17" i="15" s="1"/>
  <c r="I18" i="15"/>
  <c r="J18" i="15" s="1"/>
  <c r="I19" i="15"/>
  <c r="J19" i="15"/>
  <c r="K19" i="15" s="1"/>
  <c r="L19" i="15"/>
  <c r="I20" i="15"/>
  <c r="J20" i="15" s="1"/>
  <c r="I21" i="15"/>
  <c r="J21" i="15"/>
  <c r="L21" i="15" s="1"/>
  <c r="K21" i="15"/>
  <c r="I22" i="15"/>
  <c r="J22" i="15"/>
  <c r="L22" i="15" s="1"/>
  <c r="I23" i="15"/>
  <c r="J23" i="15"/>
  <c r="K23" i="15" s="1"/>
  <c r="I24" i="15"/>
  <c r="J24" i="15"/>
  <c r="L24" i="15" s="1"/>
  <c r="K24" i="15"/>
  <c r="I25" i="15"/>
  <c r="J25" i="15"/>
  <c r="K25" i="15"/>
  <c r="L25" i="15"/>
  <c r="E56" i="17" s="1"/>
  <c r="I4" i="14"/>
  <c r="J4" i="14"/>
  <c r="K4" i="14" s="1"/>
  <c r="I5" i="14"/>
  <c r="J5" i="14" s="1"/>
  <c r="I6" i="14"/>
  <c r="J6" i="14"/>
  <c r="L6" i="14" s="1"/>
  <c r="I7" i="14"/>
  <c r="J7" i="14"/>
  <c r="L7" i="14" s="1"/>
  <c r="B12" i="17" s="1"/>
  <c r="I8" i="14"/>
  <c r="J8" i="14"/>
  <c r="L8" i="14" s="1"/>
  <c r="I9" i="14"/>
  <c r="J9" i="14"/>
  <c r="L9" i="14" s="1"/>
  <c r="AQ14" i="17" s="1"/>
  <c r="K9" i="14"/>
  <c r="I10" i="14"/>
  <c r="J10" i="14"/>
  <c r="K10" i="14" s="1"/>
  <c r="I11" i="14"/>
  <c r="J11" i="14" s="1"/>
  <c r="I12" i="14"/>
  <c r="J12" i="14" s="1"/>
  <c r="I13" i="14"/>
  <c r="J13" i="14" s="1"/>
  <c r="I14" i="14"/>
  <c r="J14" i="14"/>
  <c r="K14" i="14" s="1"/>
  <c r="I15" i="14"/>
  <c r="I27" i="14" s="1"/>
  <c r="J15" i="14"/>
  <c r="L15" i="14" s="1"/>
  <c r="I16" i="14"/>
  <c r="J16" i="14"/>
  <c r="K16" i="14"/>
  <c r="L16" i="14"/>
  <c r="AU21" i="17" s="1"/>
  <c r="I17" i="14"/>
  <c r="J17" i="14"/>
  <c r="L17" i="14" s="1"/>
  <c r="S22" i="17" s="1"/>
  <c r="K17" i="14"/>
  <c r="I18" i="14"/>
  <c r="J18" i="14" s="1"/>
  <c r="I19" i="14"/>
  <c r="J19" i="14" s="1"/>
  <c r="I20" i="14"/>
  <c r="J20" i="14" s="1"/>
  <c r="I21" i="14"/>
  <c r="J21" i="14" s="1"/>
  <c r="I22" i="14"/>
  <c r="J22" i="14"/>
  <c r="L22" i="14" s="1"/>
  <c r="I23" i="14"/>
  <c r="J23" i="14"/>
  <c r="L23" i="14" s="1"/>
  <c r="B28" i="17" s="1"/>
  <c r="I24" i="14"/>
  <c r="J24" i="14"/>
  <c r="L24" i="14" s="1"/>
  <c r="K24" i="14"/>
  <c r="I25" i="14"/>
  <c r="J25" i="14"/>
  <c r="L25" i="14" s="1"/>
  <c r="K25" i="14"/>
  <c r="C5" i="13"/>
  <c r="C42" i="13" s="1" a="1"/>
  <c r="C42" i="13" s="1"/>
  <c r="C17" i="13"/>
  <c r="C18" i="13"/>
  <c r="C29" i="13"/>
  <c r="C31" i="13"/>
  <c r="C39" i="13" a="1"/>
  <c r="C39" i="13" s="1"/>
  <c r="B24" i="12"/>
  <c r="B23" i="12"/>
  <c r="B64" i="11"/>
  <c r="B48" i="11"/>
  <c r="B62" i="11" s="1"/>
  <c r="B40" i="11"/>
  <c r="L23" i="15" l="1"/>
  <c r="L17" i="15"/>
  <c r="K14" i="15"/>
  <c r="L10" i="14"/>
  <c r="W15" i="17" s="1"/>
  <c r="K8" i="14"/>
  <c r="K20" i="14"/>
  <c r="L20" i="14"/>
  <c r="L11" i="14"/>
  <c r="K11" i="14"/>
  <c r="C52" i="17"/>
  <c r="K52" i="17"/>
  <c r="S52" i="17"/>
  <c r="AA52" i="17"/>
  <c r="AI52" i="17"/>
  <c r="AQ52" i="17"/>
  <c r="AY52" i="17"/>
  <c r="D52" i="17"/>
  <c r="L52" i="17"/>
  <c r="T52" i="17"/>
  <c r="AB52" i="17"/>
  <c r="AJ52" i="17"/>
  <c r="AR52" i="17"/>
  <c r="AZ52" i="17"/>
  <c r="F52" i="17"/>
  <c r="N52" i="17"/>
  <c r="V52" i="17"/>
  <c r="AD52" i="17"/>
  <c r="AL52" i="17"/>
  <c r="AT52" i="17"/>
  <c r="G52" i="17"/>
  <c r="O52" i="17"/>
  <c r="W52" i="17"/>
  <c r="AE52" i="17"/>
  <c r="AM52" i="17"/>
  <c r="AU52" i="17"/>
  <c r="B52" i="17"/>
  <c r="J52" i="17"/>
  <c r="R52" i="17"/>
  <c r="Z52" i="17"/>
  <c r="AH52" i="17"/>
  <c r="AP52" i="17"/>
  <c r="AX52" i="17"/>
  <c r="E52" i="17"/>
  <c r="Y52" i="17"/>
  <c r="AV52" i="17"/>
  <c r="H52" i="17"/>
  <c r="AC52" i="17"/>
  <c r="AW52" i="17"/>
  <c r="I52" i="17"/>
  <c r="AF52" i="17"/>
  <c r="BA52" i="17"/>
  <c r="M52" i="17"/>
  <c r="AG52" i="17"/>
  <c r="P52" i="17"/>
  <c r="AK52" i="17"/>
  <c r="Q52" i="17"/>
  <c r="AN52" i="17"/>
  <c r="X52" i="17"/>
  <c r="AS52" i="17"/>
  <c r="U52" i="17"/>
  <c r="AO52" i="17"/>
  <c r="K18" i="14"/>
  <c r="L18" i="14"/>
  <c r="L20" i="15"/>
  <c r="F113" i="18" s="1"/>
  <c r="K20" i="15"/>
  <c r="L10" i="15"/>
  <c r="K10" i="15"/>
  <c r="L19" i="14"/>
  <c r="K19" i="14"/>
  <c r="I13" i="17"/>
  <c r="Q13" i="17"/>
  <c r="Y13" i="17"/>
  <c r="AG13" i="17"/>
  <c r="AO13" i="17"/>
  <c r="AW13" i="17"/>
  <c r="B13" i="17"/>
  <c r="J13" i="17"/>
  <c r="R13" i="17"/>
  <c r="Z13" i="17"/>
  <c r="AH13" i="17"/>
  <c r="AP13" i="17"/>
  <c r="AX13" i="17"/>
  <c r="C13" i="17"/>
  <c r="K13" i="17"/>
  <c r="S13" i="17"/>
  <c r="AA13" i="17"/>
  <c r="AI13" i="17"/>
  <c r="AQ13" i="17"/>
  <c r="AY13" i="17"/>
  <c r="N13" i="17"/>
  <c r="AB13" i="17"/>
  <c r="AM13" i="17"/>
  <c r="BA13" i="17"/>
  <c r="D13" i="17"/>
  <c r="O13" i="17"/>
  <c r="AC13" i="17"/>
  <c r="AN13" i="17"/>
  <c r="E13" i="17"/>
  <c r="P13" i="17"/>
  <c r="AD13" i="17"/>
  <c r="AR13" i="17"/>
  <c r="F13" i="17"/>
  <c r="T13" i="17"/>
  <c r="AE13" i="17"/>
  <c r="AS13" i="17"/>
  <c r="G13" i="17"/>
  <c r="U13" i="17"/>
  <c r="AF13" i="17"/>
  <c r="AT13" i="17"/>
  <c r="H13" i="17"/>
  <c r="V13" i="17"/>
  <c r="AJ13" i="17"/>
  <c r="AU13" i="17"/>
  <c r="M13" i="17"/>
  <c r="X13" i="17"/>
  <c r="AL13" i="17"/>
  <c r="AZ13" i="17"/>
  <c r="L13" i="17"/>
  <c r="W13" i="17"/>
  <c r="AV13" i="17"/>
  <c r="AK13" i="17"/>
  <c r="D44" i="17"/>
  <c r="B44" i="17"/>
  <c r="J44" i="17"/>
  <c r="R44" i="17"/>
  <c r="Z44" i="17"/>
  <c r="AH44" i="17"/>
  <c r="AP44" i="17"/>
  <c r="AX44" i="17"/>
  <c r="L44" i="17"/>
  <c r="U44" i="17"/>
  <c r="AD44" i="17"/>
  <c r="AM44" i="17"/>
  <c r="AV44" i="17"/>
  <c r="C44" i="17"/>
  <c r="M44" i="17"/>
  <c r="V44" i="17"/>
  <c r="AE44" i="17"/>
  <c r="AN44" i="17"/>
  <c r="AW44" i="17"/>
  <c r="E44" i="17"/>
  <c r="N44" i="17"/>
  <c r="W44" i="17"/>
  <c r="AF44" i="17"/>
  <c r="AO44" i="17"/>
  <c r="AY44" i="17"/>
  <c r="F44" i="17"/>
  <c r="O44" i="17"/>
  <c r="X44" i="17"/>
  <c r="AG44" i="17"/>
  <c r="AQ44" i="17"/>
  <c r="AZ44" i="17"/>
  <c r="G44" i="17"/>
  <c r="P44" i="17"/>
  <c r="Y44" i="17"/>
  <c r="AI44" i="17"/>
  <c r="AR44" i="17"/>
  <c r="BA44" i="17"/>
  <c r="K44" i="17"/>
  <c r="T44" i="17"/>
  <c r="AC44" i="17"/>
  <c r="AL44" i="17"/>
  <c r="AU44" i="17"/>
  <c r="Q44" i="17"/>
  <c r="S44" i="17"/>
  <c r="AA44" i="17"/>
  <c r="AB44" i="17"/>
  <c r="AJ44" i="17"/>
  <c r="AK44" i="17"/>
  <c r="I44" i="17"/>
  <c r="AT44" i="17"/>
  <c r="AS44" i="17"/>
  <c r="H44" i="17"/>
  <c r="D11" i="17"/>
  <c r="L11" i="17"/>
  <c r="T11" i="17"/>
  <c r="E11" i="17"/>
  <c r="M11" i="17"/>
  <c r="U11" i="17"/>
  <c r="AC11" i="17"/>
  <c r="AK11" i="17"/>
  <c r="AS11" i="17"/>
  <c r="BA11" i="17"/>
  <c r="G11" i="17"/>
  <c r="Q11" i="17"/>
  <c r="AA11" i="17"/>
  <c r="AJ11" i="17"/>
  <c r="AT11" i="17"/>
  <c r="H11" i="17"/>
  <c r="R11" i="17"/>
  <c r="AB11" i="17"/>
  <c r="AL11" i="17"/>
  <c r="AU11" i="17"/>
  <c r="I11" i="17"/>
  <c r="S11" i="17"/>
  <c r="AD11" i="17"/>
  <c r="AM11" i="17"/>
  <c r="AV11" i="17"/>
  <c r="J11" i="17"/>
  <c r="V11" i="17"/>
  <c r="AE11" i="17"/>
  <c r="AN11" i="17"/>
  <c r="AW11" i="17"/>
  <c r="K11" i="17"/>
  <c r="W11" i="17"/>
  <c r="AF11" i="17"/>
  <c r="AO11" i="17"/>
  <c r="AX11" i="17"/>
  <c r="F11" i="17"/>
  <c r="P11" i="17"/>
  <c r="Z11" i="17"/>
  <c r="AI11" i="17"/>
  <c r="AH11" i="17"/>
  <c r="B11" i="17"/>
  <c r="AP11" i="17"/>
  <c r="C11" i="17"/>
  <c r="AQ11" i="17"/>
  <c r="N11" i="17"/>
  <c r="AR11" i="17"/>
  <c r="O11" i="17"/>
  <c r="AY11" i="17"/>
  <c r="X11" i="17"/>
  <c r="AZ11" i="17"/>
  <c r="AG11" i="17"/>
  <c r="Y11" i="17"/>
  <c r="L13" i="14"/>
  <c r="K13" i="14"/>
  <c r="L18" i="15"/>
  <c r="K18" i="15"/>
  <c r="D29" i="17"/>
  <c r="L29" i="17"/>
  <c r="T29" i="17"/>
  <c r="AB29" i="17"/>
  <c r="AJ29" i="17"/>
  <c r="AR29" i="17"/>
  <c r="AZ29" i="17"/>
  <c r="J29" i="17"/>
  <c r="S29" i="17"/>
  <c r="AC29" i="17"/>
  <c r="AL29" i="17"/>
  <c r="AU29" i="17"/>
  <c r="B29" i="17"/>
  <c r="K29" i="17"/>
  <c r="U29" i="17"/>
  <c r="AD29" i="17"/>
  <c r="AM29" i="17"/>
  <c r="AV29" i="17"/>
  <c r="C29" i="17"/>
  <c r="M29" i="17"/>
  <c r="V29" i="17"/>
  <c r="I29" i="17"/>
  <c r="R29" i="17"/>
  <c r="AA29" i="17"/>
  <c r="P29" i="17"/>
  <c r="AG29" i="17"/>
  <c r="AS29" i="17"/>
  <c r="Q29" i="17"/>
  <c r="AH29" i="17"/>
  <c r="AT29" i="17"/>
  <c r="E29" i="17"/>
  <c r="W29" i="17"/>
  <c r="AI29" i="17"/>
  <c r="AW29" i="17"/>
  <c r="F29" i="17"/>
  <c r="X29" i="17"/>
  <c r="AK29" i="17"/>
  <c r="AX29" i="17"/>
  <c r="G29" i="17"/>
  <c r="Y29" i="17"/>
  <c r="AN29" i="17"/>
  <c r="AY29" i="17"/>
  <c r="H29" i="17"/>
  <c r="Z29" i="17"/>
  <c r="AO29" i="17"/>
  <c r="BA29" i="17"/>
  <c r="O29" i="17"/>
  <c r="AF29" i="17"/>
  <c r="AQ29" i="17"/>
  <c r="AE29" i="17"/>
  <c r="AP29" i="17"/>
  <c r="N29" i="17"/>
  <c r="G36" i="17"/>
  <c r="O36" i="17"/>
  <c r="W36" i="17"/>
  <c r="AE36" i="17"/>
  <c r="AM36" i="17"/>
  <c r="AU36" i="17"/>
  <c r="H36" i="17"/>
  <c r="P36" i="17"/>
  <c r="X36" i="17"/>
  <c r="AF36" i="17"/>
  <c r="AN36" i="17"/>
  <c r="AV36" i="17"/>
  <c r="C36" i="17"/>
  <c r="M36" i="17"/>
  <c r="Y36" i="17"/>
  <c r="AI36" i="17"/>
  <c r="AS36" i="17"/>
  <c r="D36" i="17"/>
  <c r="N36" i="17"/>
  <c r="Z36" i="17"/>
  <c r="AJ36" i="17"/>
  <c r="AT36" i="17"/>
  <c r="E36" i="17"/>
  <c r="Q36" i="17"/>
  <c r="AA36" i="17"/>
  <c r="AK36" i="17"/>
  <c r="AW36" i="17"/>
  <c r="F36" i="17"/>
  <c r="R36" i="17"/>
  <c r="AB36" i="17"/>
  <c r="AL36" i="17"/>
  <c r="AX36" i="17"/>
  <c r="I36" i="17"/>
  <c r="S36" i="17"/>
  <c r="AC36" i="17"/>
  <c r="AO36" i="17"/>
  <c r="AY36" i="17"/>
  <c r="B36" i="17"/>
  <c r="L36" i="17"/>
  <c r="V36" i="17"/>
  <c r="AH36" i="17"/>
  <c r="AR36" i="17"/>
  <c r="AP36" i="17"/>
  <c r="AQ36" i="17"/>
  <c r="J36" i="17"/>
  <c r="AZ36" i="17"/>
  <c r="K36" i="17"/>
  <c r="BA36" i="17"/>
  <c r="T36" i="17"/>
  <c r="AG36" i="17"/>
  <c r="U36" i="17"/>
  <c r="AD36" i="17"/>
  <c r="I27" i="17"/>
  <c r="Q27" i="17"/>
  <c r="Y27" i="17"/>
  <c r="AG27" i="17"/>
  <c r="AO27" i="17"/>
  <c r="AW27" i="17"/>
  <c r="B27" i="17"/>
  <c r="J27" i="17"/>
  <c r="R27" i="17"/>
  <c r="Z27" i="17"/>
  <c r="AH27" i="17"/>
  <c r="AP27" i="17"/>
  <c r="AX27" i="17"/>
  <c r="E27" i="17"/>
  <c r="M27" i="17"/>
  <c r="U27" i="17"/>
  <c r="AC27" i="17"/>
  <c r="C27" i="17"/>
  <c r="O27" i="17"/>
  <c r="AB27" i="17"/>
  <c r="AM27" i="17"/>
  <c r="AY27" i="17"/>
  <c r="L27" i="17"/>
  <c r="D27" i="17"/>
  <c r="P27" i="17"/>
  <c r="AD27" i="17"/>
  <c r="AN27" i="17"/>
  <c r="AZ27" i="17"/>
  <c r="AK27" i="17"/>
  <c r="F27" i="17"/>
  <c r="S27" i="17"/>
  <c r="AE27" i="17"/>
  <c r="AQ27" i="17"/>
  <c r="BA27" i="17"/>
  <c r="G27" i="17"/>
  <c r="T27" i="17"/>
  <c r="AF27" i="17"/>
  <c r="AR27" i="17"/>
  <c r="H27" i="17"/>
  <c r="V27" i="17"/>
  <c r="AI27" i="17"/>
  <c r="AS27" i="17"/>
  <c r="X27" i="17"/>
  <c r="K27" i="17"/>
  <c r="W27" i="17"/>
  <c r="AJ27" i="17"/>
  <c r="AT27" i="17"/>
  <c r="N27" i="17"/>
  <c r="AA27" i="17"/>
  <c r="AL27" i="17"/>
  <c r="AV27" i="17"/>
  <c r="AU27" i="17"/>
  <c r="C45" i="13"/>
  <c r="F115" i="18" s="1"/>
  <c r="L21" i="14"/>
  <c r="K21" i="14"/>
  <c r="K12" i="14"/>
  <c r="L12" i="14"/>
  <c r="L5" i="14"/>
  <c r="K5" i="14"/>
  <c r="B46" i="17"/>
  <c r="J46" i="17"/>
  <c r="R46" i="17"/>
  <c r="Z46" i="17"/>
  <c r="H46" i="17"/>
  <c r="Q46" i="17"/>
  <c r="AA46" i="17"/>
  <c r="AI46" i="17"/>
  <c r="AQ46" i="17"/>
  <c r="AY46" i="17"/>
  <c r="I46" i="17"/>
  <c r="S46" i="17"/>
  <c r="AB46" i="17"/>
  <c r="AJ46" i="17"/>
  <c r="AR46" i="17"/>
  <c r="AZ46" i="17"/>
  <c r="K46" i="17"/>
  <c r="T46" i="17"/>
  <c r="AC46" i="17"/>
  <c r="AK46" i="17"/>
  <c r="AS46" i="17"/>
  <c r="BA46" i="17"/>
  <c r="C46" i="17"/>
  <c r="L46" i="17"/>
  <c r="U46" i="17"/>
  <c r="AD46" i="17"/>
  <c r="AL46" i="17"/>
  <c r="AT46" i="17"/>
  <c r="D46" i="17"/>
  <c r="M46" i="17"/>
  <c r="V46" i="17"/>
  <c r="AE46" i="17"/>
  <c r="AM46" i="17"/>
  <c r="AU46" i="17"/>
  <c r="G46" i="17"/>
  <c r="P46" i="17"/>
  <c r="Y46" i="17"/>
  <c r="AH46" i="17"/>
  <c r="AP46" i="17"/>
  <c r="AX46" i="17"/>
  <c r="W46" i="17"/>
  <c r="X46" i="17"/>
  <c r="AF46" i="17"/>
  <c r="AG46" i="17"/>
  <c r="E46" i="17"/>
  <c r="AN46" i="17"/>
  <c r="F46" i="17"/>
  <c r="AO46" i="17"/>
  <c r="O46" i="17"/>
  <c r="AW46" i="17"/>
  <c r="N46" i="17"/>
  <c r="AV46" i="17"/>
  <c r="F105" i="18"/>
  <c r="G105" i="18"/>
  <c r="M105" i="18" s="1"/>
  <c r="E20" i="17"/>
  <c r="M20" i="17"/>
  <c r="U20" i="17"/>
  <c r="AC20" i="17"/>
  <c r="AK20" i="17"/>
  <c r="AS20" i="17"/>
  <c r="BA20" i="17"/>
  <c r="F20" i="17"/>
  <c r="N20" i="17"/>
  <c r="V20" i="17"/>
  <c r="AD20" i="17"/>
  <c r="AL20" i="17"/>
  <c r="AT20" i="17"/>
  <c r="G20" i="17"/>
  <c r="O20" i="17"/>
  <c r="W20" i="17"/>
  <c r="AE20" i="17"/>
  <c r="AM20" i="17"/>
  <c r="AU20" i="17"/>
  <c r="H20" i="17"/>
  <c r="P20" i="17"/>
  <c r="X20" i="17"/>
  <c r="AF20" i="17"/>
  <c r="AN20" i="17"/>
  <c r="AV20" i="17"/>
  <c r="I20" i="17"/>
  <c r="Q20" i="17"/>
  <c r="Y20" i="17"/>
  <c r="AG20" i="17"/>
  <c r="AO20" i="17"/>
  <c r="AW20" i="17"/>
  <c r="B20" i="17"/>
  <c r="J20" i="17"/>
  <c r="R20" i="17"/>
  <c r="Z20" i="17"/>
  <c r="AH20" i="17"/>
  <c r="AP20" i="17"/>
  <c r="AX20" i="17"/>
  <c r="D20" i="17"/>
  <c r="L20" i="17"/>
  <c r="T20" i="17"/>
  <c r="AB20" i="17"/>
  <c r="AJ20" i="17"/>
  <c r="AR20" i="17"/>
  <c r="AZ20" i="17"/>
  <c r="G114" i="18"/>
  <c r="M114" i="18" s="1"/>
  <c r="F114" i="18"/>
  <c r="G53" i="17"/>
  <c r="O53" i="17"/>
  <c r="W53" i="17"/>
  <c r="AE53" i="17"/>
  <c r="AM53" i="17"/>
  <c r="AU53" i="17"/>
  <c r="H53" i="17"/>
  <c r="P53" i="17"/>
  <c r="X53" i="17"/>
  <c r="AF53" i="17"/>
  <c r="AN53" i="17"/>
  <c r="AV53" i="17"/>
  <c r="B53" i="17"/>
  <c r="J53" i="17"/>
  <c r="R53" i="17"/>
  <c r="Z53" i="17"/>
  <c r="C53" i="17"/>
  <c r="K53" i="17"/>
  <c r="S53" i="17"/>
  <c r="AA53" i="17"/>
  <c r="AI53" i="17"/>
  <c r="AQ53" i="17"/>
  <c r="AY53" i="17"/>
  <c r="F53" i="17"/>
  <c r="N53" i="17"/>
  <c r="Q53" i="17"/>
  <c r="AG53" i="17"/>
  <c r="AS53" i="17"/>
  <c r="T53" i="17"/>
  <c r="AH53" i="17"/>
  <c r="AT53" i="17"/>
  <c r="U53" i="17"/>
  <c r="AJ53" i="17"/>
  <c r="AW53" i="17"/>
  <c r="D53" i="17"/>
  <c r="V53" i="17"/>
  <c r="AK53" i="17"/>
  <c r="AX53" i="17"/>
  <c r="E53" i="17"/>
  <c r="Y53" i="17"/>
  <c r="AL53" i="17"/>
  <c r="AZ53" i="17"/>
  <c r="I53" i="17"/>
  <c r="AB53" i="17"/>
  <c r="AO53" i="17"/>
  <c r="M53" i="17"/>
  <c r="AD53" i="17"/>
  <c r="AR53" i="17"/>
  <c r="AC53" i="17"/>
  <c r="AP53" i="17"/>
  <c r="BA53" i="17"/>
  <c r="L53" i="17"/>
  <c r="AI15" i="17"/>
  <c r="K22" i="14"/>
  <c r="K15" i="14"/>
  <c r="K6" i="14"/>
  <c r="K22" i="15"/>
  <c r="K13" i="15"/>
  <c r="K6" i="15"/>
  <c r="J4" i="15"/>
  <c r="AX28" i="17"/>
  <c r="AN28" i="17"/>
  <c r="AB28" i="17"/>
  <c r="R28" i="17"/>
  <c r="H28" i="17"/>
  <c r="G21" i="17"/>
  <c r="AS15" i="17"/>
  <c r="J14" i="17"/>
  <c r="G106" i="18"/>
  <c r="M106" i="18" s="1"/>
  <c r="F106" i="18"/>
  <c r="E22" i="17"/>
  <c r="M22" i="17"/>
  <c r="U22" i="17"/>
  <c r="AC22" i="17"/>
  <c r="AK22" i="17"/>
  <c r="AS22" i="17"/>
  <c r="BA22" i="17"/>
  <c r="F22" i="17"/>
  <c r="N22" i="17"/>
  <c r="V22" i="17"/>
  <c r="AD22" i="17"/>
  <c r="AL22" i="17"/>
  <c r="AT22" i="17"/>
  <c r="G22" i="17"/>
  <c r="O22" i="17"/>
  <c r="W22" i="17"/>
  <c r="AE22" i="17"/>
  <c r="AM22" i="17"/>
  <c r="AU22" i="17"/>
  <c r="H22" i="17"/>
  <c r="P22" i="17"/>
  <c r="X22" i="17"/>
  <c r="AF22" i="17"/>
  <c r="AN22" i="17"/>
  <c r="AV22" i="17"/>
  <c r="I22" i="17"/>
  <c r="Q22" i="17"/>
  <c r="Y22" i="17"/>
  <c r="AG22" i="17"/>
  <c r="AO22" i="17"/>
  <c r="AW22" i="17"/>
  <c r="B22" i="17"/>
  <c r="J22" i="17"/>
  <c r="R22" i="17"/>
  <c r="Z22" i="17"/>
  <c r="AH22" i="17"/>
  <c r="AP22" i="17"/>
  <c r="AX22" i="17"/>
  <c r="D22" i="17"/>
  <c r="L22" i="17"/>
  <c r="T22" i="17"/>
  <c r="AB22" i="17"/>
  <c r="AJ22" i="17"/>
  <c r="AR22" i="17"/>
  <c r="AZ22" i="17"/>
  <c r="G55" i="17"/>
  <c r="O55" i="17"/>
  <c r="W55" i="17"/>
  <c r="AE55" i="17"/>
  <c r="AM55" i="17"/>
  <c r="AU55" i="17"/>
  <c r="H55" i="17"/>
  <c r="P55" i="17"/>
  <c r="X55" i="17"/>
  <c r="AF55" i="17"/>
  <c r="AN55" i="17"/>
  <c r="AV55" i="17"/>
  <c r="F55" i="17"/>
  <c r="R55" i="17"/>
  <c r="AB55" i="17"/>
  <c r="AL55" i="17"/>
  <c r="AX55" i="17"/>
  <c r="I55" i="17"/>
  <c r="S55" i="17"/>
  <c r="AC55" i="17"/>
  <c r="AO55" i="17"/>
  <c r="AY55" i="17"/>
  <c r="J55" i="17"/>
  <c r="T55" i="17"/>
  <c r="AD55" i="17"/>
  <c r="AP55" i="17"/>
  <c r="AZ55" i="17"/>
  <c r="K55" i="17"/>
  <c r="U55" i="17"/>
  <c r="AG55" i="17"/>
  <c r="AQ55" i="17"/>
  <c r="BA55" i="17"/>
  <c r="B55" i="17"/>
  <c r="L55" i="17"/>
  <c r="V55" i="17"/>
  <c r="AH55" i="17"/>
  <c r="AR55" i="17"/>
  <c r="E55" i="17"/>
  <c r="Q55" i="17"/>
  <c r="AA55" i="17"/>
  <c r="AK55" i="17"/>
  <c r="AW55" i="17"/>
  <c r="Y55" i="17"/>
  <c r="Z55" i="17"/>
  <c r="AI55" i="17"/>
  <c r="AJ55" i="17"/>
  <c r="C55" i="17"/>
  <c r="AS55" i="17"/>
  <c r="D55" i="17"/>
  <c r="AT55" i="17"/>
  <c r="N55" i="17"/>
  <c r="C50" i="17"/>
  <c r="K50" i="17"/>
  <c r="S50" i="17"/>
  <c r="AA50" i="17"/>
  <c r="AI50" i="17"/>
  <c r="AQ50" i="17"/>
  <c r="AY50" i="17"/>
  <c r="D50" i="17"/>
  <c r="L50" i="17"/>
  <c r="T50" i="17"/>
  <c r="AB50" i="17"/>
  <c r="AJ50" i="17"/>
  <c r="AR50" i="17"/>
  <c r="AZ50" i="17"/>
  <c r="F50" i="17"/>
  <c r="N50" i="17"/>
  <c r="V50" i="17"/>
  <c r="AD50" i="17"/>
  <c r="AL50" i="17"/>
  <c r="AT50" i="17"/>
  <c r="G50" i="17"/>
  <c r="O50" i="17"/>
  <c r="W50" i="17"/>
  <c r="AE50" i="17"/>
  <c r="AM50" i="17"/>
  <c r="AU50" i="17"/>
  <c r="B50" i="17"/>
  <c r="J50" i="17"/>
  <c r="R50" i="17"/>
  <c r="Z50" i="17"/>
  <c r="AH50" i="17"/>
  <c r="AP50" i="17"/>
  <c r="AX50" i="17"/>
  <c r="X50" i="17"/>
  <c r="AS50" i="17"/>
  <c r="E50" i="17"/>
  <c r="Y50" i="17"/>
  <c r="AV50" i="17"/>
  <c r="H50" i="17"/>
  <c r="AC50" i="17"/>
  <c r="AW50" i="17"/>
  <c r="I50" i="17"/>
  <c r="AF50" i="17"/>
  <c r="BA50" i="17"/>
  <c r="M50" i="17"/>
  <c r="AG50" i="17"/>
  <c r="P50" i="17"/>
  <c r="AK50" i="17"/>
  <c r="U50" i="17"/>
  <c r="AO50" i="17"/>
  <c r="Q50" i="17"/>
  <c r="AN50" i="17"/>
  <c r="C39" i="17"/>
  <c r="K39" i="17"/>
  <c r="S39" i="17"/>
  <c r="AA39" i="17"/>
  <c r="AI39" i="17"/>
  <c r="AQ39" i="17"/>
  <c r="AY39" i="17"/>
  <c r="D39" i="17"/>
  <c r="L39" i="17"/>
  <c r="T39" i="17"/>
  <c r="AB39" i="17"/>
  <c r="AJ39" i="17"/>
  <c r="AR39" i="17"/>
  <c r="AZ39" i="17"/>
  <c r="G39" i="17"/>
  <c r="Q39" i="17"/>
  <c r="AC39" i="17"/>
  <c r="AM39" i="17"/>
  <c r="AW39" i="17"/>
  <c r="H39" i="17"/>
  <c r="R39" i="17"/>
  <c r="AD39" i="17"/>
  <c r="AN39" i="17"/>
  <c r="AX39" i="17"/>
  <c r="I39" i="17"/>
  <c r="U39" i="17"/>
  <c r="AE39" i="17"/>
  <c r="AO39" i="17"/>
  <c r="BA39" i="17"/>
  <c r="J39" i="17"/>
  <c r="V39" i="17"/>
  <c r="AF39" i="17"/>
  <c r="AP39" i="17"/>
  <c r="M39" i="17"/>
  <c r="W39" i="17"/>
  <c r="F39" i="17"/>
  <c r="P39" i="17"/>
  <c r="Z39" i="17"/>
  <c r="AL39" i="17"/>
  <c r="AV39" i="17"/>
  <c r="N39" i="17"/>
  <c r="AT39" i="17"/>
  <c r="O39" i="17"/>
  <c r="AU39" i="17"/>
  <c r="X39" i="17"/>
  <c r="Y39" i="17"/>
  <c r="AG39" i="17"/>
  <c r="E39" i="17"/>
  <c r="AS39" i="17"/>
  <c r="B39" i="17"/>
  <c r="AH39" i="17"/>
  <c r="AK39" i="17"/>
  <c r="B4" i="17"/>
  <c r="AV28" i="17"/>
  <c r="AJ28" i="17"/>
  <c r="Z28" i="17"/>
  <c r="P28" i="17"/>
  <c r="D28" i="17"/>
  <c r="C22" i="17"/>
  <c r="AQ20" i="17"/>
  <c r="I15" i="17"/>
  <c r="Q15" i="17"/>
  <c r="Y15" i="17"/>
  <c r="AG15" i="17"/>
  <c r="AO15" i="17"/>
  <c r="AW15" i="17"/>
  <c r="B15" i="17"/>
  <c r="J15" i="17"/>
  <c r="R15" i="17"/>
  <c r="Z15" i="17"/>
  <c r="AH15" i="17"/>
  <c r="AP15" i="17"/>
  <c r="AX15" i="17"/>
  <c r="E15" i="17"/>
  <c r="O15" i="17"/>
  <c r="AA15" i="17"/>
  <c r="AK15" i="17"/>
  <c r="AU15" i="17"/>
  <c r="F15" i="17"/>
  <c r="P15" i="17"/>
  <c r="AB15" i="17"/>
  <c r="AL15" i="17"/>
  <c r="AV15" i="17"/>
  <c r="G15" i="17"/>
  <c r="S15" i="17"/>
  <c r="AC15" i="17"/>
  <c r="AM15" i="17"/>
  <c r="AY15" i="17"/>
  <c r="H15" i="17"/>
  <c r="T15" i="17"/>
  <c r="AD15" i="17"/>
  <c r="AN15" i="17"/>
  <c r="AZ15" i="17"/>
  <c r="K15" i="17"/>
  <c r="U15" i="17"/>
  <c r="AE15" i="17"/>
  <c r="AQ15" i="17"/>
  <c r="BA15" i="17"/>
  <c r="L15" i="17"/>
  <c r="V15" i="17"/>
  <c r="AF15" i="17"/>
  <c r="AR15" i="17"/>
  <c r="D15" i="17"/>
  <c r="N15" i="17"/>
  <c r="X15" i="17"/>
  <c r="AJ15" i="17"/>
  <c r="AT15" i="17"/>
  <c r="AY20" i="17"/>
  <c r="C38" i="13" a="1"/>
  <c r="C38" i="13" s="1"/>
  <c r="C44" i="13" s="1"/>
  <c r="J27" i="14"/>
  <c r="L14" i="14"/>
  <c r="K12" i="15"/>
  <c r="AU28" i="17"/>
  <c r="AI28" i="17"/>
  <c r="Y28" i="17"/>
  <c r="O28" i="17"/>
  <c r="C28" i="17"/>
  <c r="AI20" i="17"/>
  <c r="M15" i="17"/>
  <c r="M55" i="17"/>
  <c r="K23" i="14"/>
  <c r="I21" i="17"/>
  <c r="Q21" i="17"/>
  <c r="Y21" i="17"/>
  <c r="AG21" i="17"/>
  <c r="AO21" i="17"/>
  <c r="AW21" i="17"/>
  <c r="B21" i="17"/>
  <c r="J21" i="17"/>
  <c r="R21" i="17"/>
  <c r="Z21" i="17"/>
  <c r="AH21" i="17"/>
  <c r="AP21" i="17"/>
  <c r="AX21" i="17"/>
  <c r="C21" i="17"/>
  <c r="K21" i="17"/>
  <c r="S21" i="17"/>
  <c r="AA21" i="17"/>
  <c r="AI21" i="17"/>
  <c r="AQ21" i="17"/>
  <c r="AY21" i="17"/>
  <c r="D21" i="17"/>
  <c r="L21" i="17"/>
  <c r="T21" i="17"/>
  <c r="AB21" i="17"/>
  <c r="AJ21" i="17"/>
  <c r="AR21" i="17"/>
  <c r="AZ21" i="17"/>
  <c r="E21" i="17"/>
  <c r="M21" i="17"/>
  <c r="U21" i="17"/>
  <c r="AC21" i="17"/>
  <c r="AK21" i="17"/>
  <c r="AS21" i="17"/>
  <c r="BA21" i="17"/>
  <c r="F21" i="17"/>
  <c r="N21" i="17"/>
  <c r="V21" i="17"/>
  <c r="AD21" i="17"/>
  <c r="AL21" i="17"/>
  <c r="AT21" i="17"/>
  <c r="H21" i="17"/>
  <c r="P21" i="17"/>
  <c r="X21" i="17"/>
  <c r="AF21" i="17"/>
  <c r="AN21" i="17"/>
  <c r="AV21" i="17"/>
  <c r="K7" i="14"/>
  <c r="C54" i="17"/>
  <c r="K54" i="17"/>
  <c r="S54" i="17"/>
  <c r="AA54" i="17"/>
  <c r="AI54" i="17"/>
  <c r="AQ54" i="17"/>
  <c r="AY54" i="17"/>
  <c r="D54" i="17"/>
  <c r="L54" i="17"/>
  <c r="T54" i="17"/>
  <c r="AB54" i="17"/>
  <c r="AJ54" i="17"/>
  <c r="AR54" i="17"/>
  <c r="AZ54" i="17"/>
  <c r="F54" i="17"/>
  <c r="P54" i="17"/>
  <c r="Z54" i="17"/>
  <c r="AL54" i="17"/>
  <c r="AV54" i="17"/>
  <c r="G54" i="17"/>
  <c r="Q54" i="17"/>
  <c r="AC54" i="17"/>
  <c r="AM54" i="17"/>
  <c r="AW54" i="17"/>
  <c r="H54" i="17"/>
  <c r="R54" i="17"/>
  <c r="AD54" i="17"/>
  <c r="AN54" i="17"/>
  <c r="AX54" i="17"/>
  <c r="I54" i="17"/>
  <c r="U54" i="17"/>
  <c r="AE54" i="17"/>
  <c r="AO54" i="17"/>
  <c r="BA54" i="17"/>
  <c r="J54" i="17"/>
  <c r="V54" i="17"/>
  <c r="AF54" i="17"/>
  <c r="AP54" i="17"/>
  <c r="E54" i="17"/>
  <c r="O54" i="17"/>
  <c r="Y54" i="17"/>
  <c r="AK54" i="17"/>
  <c r="AU54" i="17"/>
  <c r="AG54" i="17"/>
  <c r="AH54" i="17"/>
  <c r="AS54" i="17"/>
  <c r="B54" i="17"/>
  <c r="AT54" i="17"/>
  <c r="M54" i="17"/>
  <c r="N54" i="17"/>
  <c r="X54" i="17"/>
  <c r="F111" i="18"/>
  <c r="G111" i="18"/>
  <c r="M111" i="18" s="1"/>
  <c r="H43" i="17"/>
  <c r="P43" i="17"/>
  <c r="X43" i="17"/>
  <c r="AF43" i="17"/>
  <c r="AN43" i="17"/>
  <c r="AV43" i="17"/>
  <c r="I43" i="17"/>
  <c r="B43" i="17"/>
  <c r="J43" i="17"/>
  <c r="R43" i="17"/>
  <c r="F43" i="17"/>
  <c r="N43" i="17"/>
  <c r="V43" i="17"/>
  <c r="AD43" i="17"/>
  <c r="AL43" i="17"/>
  <c r="AT43" i="17"/>
  <c r="G43" i="17"/>
  <c r="U43" i="17"/>
  <c r="AG43" i="17"/>
  <c r="AQ43" i="17"/>
  <c r="BA43" i="17"/>
  <c r="K43" i="17"/>
  <c r="W43" i="17"/>
  <c r="AH43" i="17"/>
  <c r="AR43" i="17"/>
  <c r="L43" i="17"/>
  <c r="Y43" i="17"/>
  <c r="AI43" i="17"/>
  <c r="AS43" i="17"/>
  <c r="M43" i="17"/>
  <c r="Z43" i="17"/>
  <c r="AJ43" i="17"/>
  <c r="AU43" i="17"/>
  <c r="O43" i="17"/>
  <c r="AA43" i="17"/>
  <c r="AK43" i="17"/>
  <c r="AW43" i="17"/>
  <c r="E43" i="17"/>
  <c r="T43" i="17"/>
  <c r="AE43" i="17"/>
  <c r="AP43" i="17"/>
  <c r="AZ43" i="17"/>
  <c r="AB43" i="17"/>
  <c r="AC43" i="17"/>
  <c r="AM43" i="17"/>
  <c r="AO43" i="17"/>
  <c r="C43" i="17"/>
  <c r="AX43" i="17"/>
  <c r="D43" i="17"/>
  <c r="AY43" i="17"/>
  <c r="S43" i="17"/>
  <c r="Q43" i="17"/>
  <c r="G38" i="17"/>
  <c r="O38" i="17"/>
  <c r="W38" i="17"/>
  <c r="AE38" i="17"/>
  <c r="AM38" i="17"/>
  <c r="AU38" i="17"/>
  <c r="H38" i="17"/>
  <c r="P38" i="17"/>
  <c r="X38" i="17"/>
  <c r="AF38" i="17"/>
  <c r="AN38" i="17"/>
  <c r="AV38" i="17"/>
  <c r="E38" i="17"/>
  <c r="Q38" i="17"/>
  <c r="AA38" i="17"/>
  <c r="AK38" i="17"/>
  <c r="AW38" i="17"/>
  <c r="F38" i="17"/>
  <c r="R38" i="17"/>
  <c r="AB38" i="17"/>
  <c r="AL38" i="17"/>
  <c r="AX38" i="17"/>
  <c r="I38" i="17"/>
  <c r="S38" i="17"/>
  <c r="AC38" i="17"/>
  <c r="AO38" i="17"/>
  <c r="AY38" i="17"/>
  <c r="J38" i="17"/>
  <c r="T38" i="17"/>
  <c r="AD38" i="17"/>
  <c r="AP38" i="17"/>
  <c r="AZ38" i="17"/>
  <c r="K38" i="17"/>
  <c r="U38" i="17"/>
  <c r="AG38" i="17"/>
  <c r="AQ38" i="17"/>
  <c r="BA38" i="17"/>
  <c r="D38" i="17"/>
  <c r="N38" i="17"/>
  <c r="Z38" i="17"/>
  <c r="AJ38" i="17"/>
  <c r="AT38" i="17"/>
  <c r="V38" i="17"/>
  <c r="Y38" i="17"/>
  <c r="AH38" i="17"/>
  <c r="AI38" i="17"/>
  <c r="B38" i="17"/>
  <c r="AR38" i="17"/>
  <c r="M38" i="17"/>
  <c r="AS38" i="17"/>
  <c r="L38" i="17"/>
  <c r="C38" i="17"/>
  <c r="AR28" i="17"/>
  <c r="AH28" i="17"/>
  <c r="X28" i="17"/>
  <c r="L28" i="17"/>
  <c r="AY22" i="17"/>
  <c r="AM21" i="17"/>
  <c r="AA20" i="17"/>
  <c r="C15" i="17"/>
  <c r="W54" i="17"/>
  <c r="F108" i="18"/>
  <c r="G108" i="18"/>
  <c r="M108" i="18" s="1"/>
  <c r="E28" i="17"/>
  <c r="M28" i="17"/>
  <c r="U28" i="17"/>
  <c r="AC28" i="17"/>
  <c r="AK28" i="17"/>
  <c r="AS28" i="17"/>
  <c r="BA28" i="17"/>
  <c r="F28" i="17"/>
  <c r="N28" i="17"/>
  <c r="V28" i="17"/>
  <c r="AD28" i="17"/>
  <c r="AL28" i="17"/>
  <c r="AT28" i="17"/>
  <c r="I12" i="17"/>
  <c r="Q12" i="17"/>
  <c r="C12" i="17"/>
  <c r="L12" i="17"/>
  <c r="U12" i="17"/>
  <c r="AC12" i="17"/>
  <c r="AK12" i="17"/>
  <c r="AS12" i="17"/>
  <c r="BA12" i="17"/>
  <c r="D12" i="17"/>
  <c r="M12" i="17"/>
  <c r="V12" i="17"/>
  <c r="AD12" i="17"/>
  <c r="AL12" i="17"/>
  <c r="AT12" i="17"/>
  <c r="E12" i="17"/>
  <c r="N12" i="17"/>
  <c r="W12" i="17"/>
  <c r="AE12" i="17"/>
  <c r="AM12" i="17"/>
  <c r="AU12" i="17"/>
  <c r="F12" i="17"/>
  <c r="G12" i="17"/>
  <c r="P12" i="17"/>
  <c r="Y12" i="17"/>
  <c r="J12" i="17"/>
  <c r="AA12" i="17"/>
  <c r="AO12" i="17"/>
  <c r="AZ12" i="17"/>
  <c r="K12" i="17"/>
  <c r="AB12" i="17"/>
  <c r="AP12" i="17"/>
  <c r="O12" i="17"/>
  <c r="AF12" i="17"/>
  <c r="AQ12" i="17"/>
  <c r="R12" i="17"/>
  <c r="AG12" i="17"/>
  <c r="AR12" i="17"/>
  <c r="S12" i="17"/>
  <c r="AH12" i="17"/>
  <c r="AV12" i="17"/>
  <c r="T12" i="17"/>
  <c r="AI12" i="17"/>
  <c r="AW12" i="17"/>
  <c r="H12" i="17"/>
  <c r="Z12" i="17"/>
  <c r="AN12" i="17"/>
  <c r="AY12" i="17"/>
  <c r="C56" i="17"/>
  <c r="K56" i="17"/>
  <c r="S56" i="17"/>
  <c r="AA56" i="17"/>
  <c r="AI56" i="17"/>
  <c r="AQ56" i="17"/>
  <c r="AY56" i="17"/>
  <c r="D56" i="17"/>
  <c r="L56" i="17"/>
  <c r="T56" i="17"/>
  <c r="AB56" i="17"/>
  <c r="AJ56" i="17"/>
  <c r="AR56" i="17"/>
  <c r="AZ56" i="17"/>
  <c r="H56" i="17"/>
  <c r="R56" i="17"/>
  <c r="AD56" i="17"/>
  <c r="AN56" i="17"/>
  <c r="AX56" i="17"/>
  <c r="I56" i="17"/>
  <c r="U56" i="17"/>
  <c r="AE56" i="17"/>
  <c r="AO56" i="17"/>
  <c r="BA56" i="17"/>
  <c r="J56" i="17"/>
  <c r="V56" i="17"/>
  <c r="AF56" i="17"/>
  <c r="AP56" i="17"/>
  <c r="M56" i="17"/>
  <c r="W56" i="17"/>
  <c r="AG56" i="17"/>
  <c r="AS56" i="17"/>
  <c r="B56" i="17"/>
  <c r="N56" i="17"/>
  <c r="X56" i="17"/>
  <c r="AH56" i="17"/>
  <c r="AT56" i="17"/>
  <c r="G56" i="17"/>
  <c r="Q56" i="17"/>
  <c r="AC56" i="17"/>
  <c r="AM56" i="17"/>
  <c r="AW56" i="17"/>
  <c r="O56" i="17"/>
  <c r="P56" i="17"/>
  <c r="Y56" i="17"/>
  <c r="Z56" i="17"/>
  <c r="AK56" i="17"/>
  <c r="AL56" i="17"/>
  <c r="F56" i="17"/>
  <c r="AV56" i="17"/>
  <c r="F45" i="17"/>
  <c r="N45" i="17"/>
  <c r="V45" i="17"/>
  <c r="AD45" i="17"/>
  <c r="AL45" i="17"/>
  <c r="AT45" i="17"/>
  <c r="E45" i="17"/>
  <c r="O45" i="17"/>
  <c r="X45" i="17"/>
  <c r="AG45" i="17"/>
  <c r="AP45" i="17"/>
  <c r="AY45" i="17"/>
  <c r="G45" i="17"/>
  <c r="P45" i="17"/>
  <c r="Y45" i="17"/>
  <c r="AH45" i="17"/>
  <c r="AQ45" i="17"/>
  <c r="AZ45" i="17"/>
  <c r="H45" i="17"/>
  <c r="Q45" i="17"/>
  <c r="Z45" i="17"/>
  <c r="AI45" i="17"/>
  <c r="AR45" i="17"/>
  <c r="BA45" i="17"/>
  <c r="I45" i="17"/>
  <c r="R45" i="17"/>
  <c r="AA45" i="17"/>
  <c r="AJ45" i="17"/>
  <c r="AS45" i="17"/>
  <c r="J45" i="17"/>
  <c r="S45" i="17"/>
  <c r="AB45" i="17"/>
  <c r="AK45" i="17"/>
  <c r="AU45" i="17"/>
  <c r="D45" i="17"/>
  <c r="M45" i="17"/>
  <c r="W45" i="17"/>
  <c r="AF45" i="17"/>
  <c r="AO45" i="17"/>
  <c r="AX45" i="17"/>
  <c r="B45" i="17"/>
  <c r="AM45" i="17"/>
  <c r="C45" i="17"/>
  <c r="AN45" i="17"/>
  <c r="K45" i="17"/>
  <c r="AV45" i="17"/>
  <c r="L45" i="17"/>
  <c r="AW45" i="17"/>
  <c r="T45" i="17"/>
  <c r="U45" i="17"/>
  <c r="AE45" i="17"/>
  <c r="AC45" i="17"/>
  <c r="G40" i="17"/>
  <c r="O40" i="17"/>
  <c r="W40" i="17"/>
  <c r="H40" i="17"/>
  <c r="F110" i="18"/>
  <c r="I40" i="17"/>
  <c r="R40" i="17"/>
  <c r="AA40" i="17"/>
  <c r="AI40" i="17"/>
  <c r="AQ40" i="17"/>
  <c r="AY40" i="17"/>
  <c r="J40" i="17"/>
  <c r="S40" i="17"/>
  <c r="AB40" i="17"/>
  <c r="AJ40" i="17"/>
  <c r="AR40" i="17"/>
  <c r="AZ40" i="17"/>
  <c r="K40" i="17"/>
  <c r="T40" i="17"/>
  <c r="AC40" i="17"/>
  <c r="AK40" i="17"/>
  <c r="AS40" i="17"/>
  <c r="BA40" i="17"/>
  <c r="B40" i="17"/>
  <c r="L40" i="17"/>
  <c r="U40" i="17"/>
  <c r="AD40" i="17"/>
  <c r="AL40" i="17"/>
  <c r="AT40" i="17"/>
  <c r="F40" i="17"/>
  <c r="Q40" i="17"/>
  <c r="Z40" i="17"/>
  <c r="AH40" i="17"/>
  <c r="AP40" i="17"/>
  <c r="AX40" i="17"/>
  <c r="V40" i="17"/>
  <c r="AO40" i="17"/>
  <c r="X40" i="17"/>
  <c r="AU40" i="17"/>
  <c r="C40" i="17"/>
  <c r="Y40" i="17"/>
  <c r="AV40" i="17"/>
  <c r="D40" i="17"/>
  <c r="AE40" i="17"/>
  <c r="AW40" i="17"/>
  <c r="E40" i="17"/>
  <c r="AF40" i="17"/>
  <c r="P40" i="17"/>
  <c r="AN40" i="17"/>
  <c r="M40" i="17"/>
  <c r="N40" i="17"/>
  <c r="AM40" i="17"/>
  <c r="AG40" i="17"/>
  <c r="AQ28" i="17"/>
  <c r="AG28" i="17"/>
  <c r="W28" i="17"/>
  <c r="K28" i="17"/>
  <c r="AQ22" i="17"/>
  <c r="AE21" i="17"/>
  <c r="S20" i="17"/>
  <c r="AX12" i="17"/>
  <c r="C37" i="17"/>
  <c r="K37" i="17"/>
  <c r="S37" i="17"/>
  <c r="AA37" i="17"/>
  <c r="AI37" i="17"/>
  <c r="AQ37" i="17"/>
  <c r="AY37" i="17"/>
  <c r="D37" i="17"/>
  <c r="L37" i="17"/>
  <c r="T37" i="17"/>
  <c r="AB37" i="17"/>
  <c r="AJ37" i="17"/>
  <c r="AR37" i="17"/>
  <c r="AZ37" i="17"/>
  <c r="E37" i="17"/>
  <c r="O37" i="17"/>
  <c r="Y37" i="17"/>
  <c r="AK37" i="17"/>
  <c r="AU37" i="17"/>
  <c r="F37" i="17"/>
  <c r="P37" i="17"/>
  <c r="Z37" i="17"/>
  <c r="AL37" i="17"/>
  <c r="AV37" i="17"/>
  <c r="G37" i="17"/>
  <c r="Q37" i="17"/>
  <c r="AC37" i="17"/>
  <c r="AM37" i="17"/>
  <c r="AW37" i="17"/>
  <c r="H37" i="17"/>
  <c r="R37" i="17"/>
  <c r="AD37" i="17"/>
  <c r="AN37" i="17"/>
  <c r="AX37" i="17"/>
  <c r="I37" i="17"/>
  <c r="U37" i="17"/>
  <c r="AE37" i="17"/>
  <c r="AO37" i="17"/>
  <c r="BA37" i="17"/>
  <c r="B37" i="17"/>
  <c r="N37" i="17"/>
  <c r="X37" i="17"/>
  <c r="AH37" i="17"/>
  <c r="AT37" i="17"/>
  <c r="AF37" i="17"/>
  <c r="AG37" i="17"/>
  <c r="AP37" i="17"/>
  <c r="AS37" i="17"/>
  <c r="J37" i="17"/>
  <c r="W37" i="17"/>
  <c r="M37" i="17"/>
  <c r="V37" i="17"/>
  <c r="H30" i="17"/>
  <c r="P30" i="17"/>
  <c r="X30" i="17"/>
  <c r="AF30" i="17"/>
  <c r="AN30" i="17"/>
  <c r="AV30" i="17"/>
  <c r="D30" i="17"/>
  <c r="M30" i="17"/>
  <c r="V30" i="17"/>
  <c r="AE30" i="17"/>
  <c r="AO30" i="17"/>
  <c r="AX30" i="17"/>
  <c r="E30" i="17"/>
  <c r="N30" i="17"/>
  <c r="W30" i="17"/>
  <c r="AG30" i="17"/>
  <c r="AP30" i="17"/>
  <c r="AY30" i="17"/>
  <c r="F30" i="17"/>
  <c r="R30" i="17"/>
  <c r="AC30" i="17"/>
  <c r="AQ30" i="17"/>
  <c r="G30" i="17"/>
  <c r="S30" i="17"/>
  <c r="AD30" i="17"/>
  <c r="AR30" i="17"/>
  <c r="I30" i="17"/>
  <c r="T30" i="17"/>
  <c r="AH30" i="17"/>
  <c r="AS30" i="17"/>
  <c r="J30" i="17"/>
  <c r="U30" i="17"/>
  <c r="AI30" i="17"/>
  <c r="AT30" i="17"/>
  <c r="K30" i="17"/>
  <c r="Y30" i="17"/>
  <c r="AJ30" i="17"/>
  <c r="AU30" i="17"/>
  <c r="L30" i="17"/>
  <c r="Z30" i="17"/>
  <c r="AK30" i="17"/>
  <c r="C30" i="17"/>
  <c r="Q30" i="17"/>
  <c r="AB30" i="17"/>
  <c r="AM30" i="17"/>
  <c r="BA30" i="17"/>
  <c r="B30" i="17"/>
  <c r="O30" i="17"/>
  <c r="AA30" i="17"/>
  <c r="AZ30" i="17"/>
  <c r="AL30" i="17"/>
  <c r="AW30" i="17"/>
  <c r="G103" i="18"/>
  <c r="M103" i="18" s="1"/>
  <c r="F103" i="18"/>
  <c r="E14" i="17"/>
  <c r="M14" i="17"/>
  <c r="U14" i="17"/>
  <c r="AC14" i="17"/>
  <c r="AK14" i="17"/>
  <c r="AS14" i="17"/>
  <c r="BA14" i="17"/>
  <c r="F14" i="17"/>
  <c r="N14" i="17"/>
  <c r="V14" i="17"/>
  <c r="AD14" i="17"/>
  <c r="AL14" i="17"/>
  <c r="AT14" i="17"/>
  <c r="G14" i="17"/>
  <c r="O14" i="17"/>
  <c r="L14" i="17"/>
  <c r="Y14" i="17"/>
  <c r="AI14" i="17"/>
  <c r="AU14" i="17"/>
  <c r="B14" i="17"/>
  <c r="P14" i="17"/>
  <c r="Z14" i="17"/>
  <c r="AJ14" i="17"/>
  <c r="AV14" i="17"/>
  <c r="C14" i="17"/>
  <c r="Q14" i="17"/>
  <c r="AA14" i="17"/>
  <c r="AM14" i="17"/>
  <c r="AW14" i="17"/>
  <c r="D14" i="17"/>
  <c r="R14" i="17"/>
  <c r="AB14" i="17"/>
  <c r="AN14" i="17"/>
  <c r="AX14" i="17"/>
  <c r="H14" i="17"/>
  <c r="S14" i="17"/>
  <c r="AE14" i="17"/>
  <c r="AO14" i="17"/>
  <c r="AY14" i="17"/>
  <c r="I14" i="17"/>
  <c r="T14" i="17"/>
  <c r="AF14" i="17"/>
  <c r="AP14" i="17"/>
  <c r="AZ14" i="17"/>
  <c r="K14" i="17"/>
  <c r="X14" i="17"/>
  <c r="AH14" i="17"/>
  <c r="AR14" i="17"/>
  <c r="L4" i="14"/>
  <c r="F112" i="18"/>
  <c r="G112" i="18"/>
  <c r="M112" i="18" s="1"/>
  <c r="G47" i="17"/>
  <c r="O47" i="17"/>
  <c r="W47" i="17"/>
  <c r="AE47" i="17"/>
  <c r="AM47" i="17"/>
  <c r="AU47" i="17"/>
  <c r="H47" i="17"/>
  <c r="P47" i="17"/>
  <c r="X47" i="17"/>
  <c r="AF47" i="17"/>
  <c r="AN47" i="17"/>
  <c r="AV47" i="17"/>
  <c r="I47" i="17"/>
  <c r="Q47" i="17"/>
  <c r="Y47" i="17"/>
  <c r="AG47" i="17"/>
  <c r="AO47" i="17"/>
  <c r="AW47" i="17"/>
  <c r="B47" i="17"/>
  <c r="J47" i="17"/>
  <c r="R47" i="17"/>
  <c r="Z47" i="17"/>
  <c r="AH47" i="17"/>
  <c r="AP47" i="17"/>
  <c r="AX47" i="17"/>
  <c r="C47" i="17"/>
  <c r="K47" i="17"/>
  <c r="S47" i="17"/>
  <c r="AA47" i="17"/>
  <c r="AI47" i="17"/>
  <c r="AQ47" i="17"/>
  <c r="AY47" i="17"/>
  <c r="F47" i="17"/>
  <c r="N47" i="17"/>
  <c r="V47" i="17"/>
  <c r="AD47" i="17"/>
  <c r="AL47" i="17"/>
  <c r="AT47" i="17"/>
  <c r="D47" i="17"/>
  <c r="AJ47" i="17"/>
  <c r="E47" i="17"/>
  <c r="AK47" i="17"/>
  <c r="L47" i="17"/>
  <c r="AR47" i="17"/>
  <c r="M47" i="17"/>
  <c r="AS47" i="17"/>
  <c r="T47" i="17"/>
  <c r="AZ47" i="17"/>
  <c r="U47" i="17"/>
  <c r="BA47" i="17"/>
  <c r="AC47" i="17"/>
  <c r="AB47" i="17"/>
  <c r="L11" i="15"/>
  <c r="G110" i="18" s="1"/>
  <c r="M110" i="18" s="1"/>
  <c r="AZ28" i="17"/>
  <c r="AP28" i="17"/>
  <c r="AF28" i="17"/>
  <c r="T28" i="17"/>
  <c r="J28" i="17"/>
  <c r="AI22" i="17"/>
  <c r="W21" i="17"/>
  <c r="K20" i="17"/>
  <c r="AG14" i="17"/>
  <c r="AJ12" i="17"/>
  <c r="C48" i="17"/>
  <c r="K48" i="17"/>
  <c r="S48" i="17"/>
  <c r="AA48" i="17"/>
  <c r="AI48" i="17"/>
  <c r="AQ48" i="17"/>
  <c r="AY48" i="17"/>
  <c r="D48" i="17"/>
  <c r="L48" i="17"/>
  <c r="T48" i="17"/>
  <c r="AB48" i="17"/>
  <c r="AJ48" i="17"/>
  <c r="AR48" i="17"/>
  <c r="AZ48" i="17"/>
  <c r="E48" i="17"/>
  <c r="M48" i="17"/>
  <c r="U48" i="17"/>
  <c r="AC48" i="17"/>
  <c r="AK48" i="17"/>
  <c r="AS48" i="17"/>
  <c r="BA48" i="17"/>
  <c r="F48" i="17"/>
  <c r="N48" i="17"/>
  <c r="V48" i="17"/>
  <c r="AD48" i="17"/>
  <c r="AL48" i="17"/>
  <c r="AT48" i="17"/>
  <c r="G48" i="17"/>
  <c r="O48" i="17"/>
  <c r="W48" i="17"/>
  <c r="AE48" i="17"/>
  <c r="AM48" i="17"/>
  <c r="AU48" i="17"/>
  <c r="B48" i="17"/>
  <c r="J48" i="17"/>
  <c r="R48" i="17"/>
  <c r="Z48" i="17"/>
  <c r="AH48" i="17"/>
  <c r="AP48" i="17"/>
  <c r="AX48" i="17"/>
  <c r="P48" i="17"/>
  <c r="AV48" i="17"/>
  <c r="Q48" i="17"/>
  <c r="AW48" i="17"/>
  <c r="X48" i="17"/>
  <c r="Y48" i="17"/>
  <c r="AF48" i="17"/>
  <c r="AG48" i="17"/>
  <c r="I48" i="17"/>
  <c r="AO48" i="17"/>
  <c r="H48" i="17"/>
  <c r="AN48" i="17"/>
  <c r="C41" i="13" a="1"/>
  <c r="C41" i="13" s="1"/>
  <c r="AY28" i="17"/>
  <c r="AO28" i="17"/>
  <c r="AE28" i="17"/>
  <c r="S28" i="17"/>
  <c r="I28" i="17"/>
  <c r="AA22" i="17"/>
  <c r="O21" i="17"/>
  <c r="C20" i="17"/>
  <c r="W14" i="17"/>
  <c r="X12" i="17"/>
  <c r="AE5" i="17"/>
  <c r="AE6" i="17" s="1"/>
  <c r="AE62" i="17" s="1"/>
  <c r="C131" i="18" s="1"/>
  <c r="S5" i="17"/>
  <c r="S6" i="17" s="1"/>
  <c r="S62" i="17" s="1"/>
  <c r="C119" i="18" s="1"/>
  <c r="R5" i="17"/>
  <c r="R6" i="17" s="1"/>
  <c r="R62" i="17" s="1"/>
  <c r="C118" i="18" s="1"/>
  <c r="AY5" i="17"/>
  <c r="AY6" i="17" s="1"/>
  <c r="AY62" i="17" s="1"/>
  <c r="C151" i="18" s="1"/>
  <c r="I5" i="17"/>
  <c r="I6" i="17" s="1"/>
  <c r="I62" i="17" s="1"/>
  <c r="C109" i="18" s="1"/>
  <c r="AX5" i="17"/>
  <c r="AX6" i="17" s="1"/>
  <c r="AX62" i="17" s="1"/>
  <c r="C150" i="18" s="1"/>
  <c r="B6" i="18"/>
  <c r="D5" i="17"/>
  <c r="D6" i="17" s="1"/>
  <c r="D62" i="17" s="1"/>
  <c r="C104" i="18" s="1"/>
  <c r="L5" i="17"/>
  <c r="L6" i="17" s="1"/>
  <c r="L62" i="17" s="1"/>
  <c r="C112" i="18" s="1"/>
  <c r="T5" i="17"/>
  <c r="T6" i="17" s="1"/>
  <c r="T62" i="17" s="1"/>
  <c r="C120" i="18" s="1"/>
  <c r="AB5" i="17"/>
  <c r="AB6" i="17" s="1"/>
  <c r="AB62" i="17" s="1"/>
  <c r="C128" i="18" s="1"/>
  <c r="AJ5" i="17"/>
  <c r="AJ6" i="17" s="1"/>
  <c r="AJ62" i="17" s="1"/>
  <c r="C136" i="18" s="1"/>
  <c r="AR5" i="17"/>
  <c r="AR6" i="17" s="1"/>
  <c r="AR62" i="17" s="1"/>
  <c r="C144" i="18" s="1"/>
  <c r="AZ5" i="17"/>
  <c r="AZ6" i="17" s="1"/>
  <c r="AZ62" i="17" s="1"/>
  <c r="C152" i="18" s="1"/>
  <c r="E5" i="17"/>
  <c r="E6" i="17" s="1"/>
  <c r="E62" i="17" s="1"/>
  <c r="C105" i="18" s="1"/>
  <c r="M5" i="17"/>
  <c r="M6" i="17" s="1"/>
  <c r="M62" i="17" s="1"/>
  <c r="C113" i="18" s="1"/>
  <c r="U5" i="17"/>
  <c r="U6" i="17" s="1"/>
  <c r="U62" i="17" s="1"/>
  <c r="C121" i="18" s="1"/>
  <c r="AC5" i="17"/>
  <c r="AC6" i="17" s="1"/>
  <c r="AC62" i="17" s="1"/>
  <c r="C129" i="18" s="1"/>
  <c r="AK5" i="17"/>
  <c r="AK6" i="17" s="1"/>
  <c r="AK62" i="17" s="1"/>
  <c r="C137" i="18" s="1"/>
  <c r="AS5" i="17"/>
  <c r="AS6" i="17" s="1"/>
  <c r="AS62" i="17" s="1"/>
  <c r="C145" i="18" s="1"/>
  <c r="BA5" i="17"/>
  <c r="BA6" i="17" s="1"/>
  <c r="BA62" i="17" s="1"/>
  <c r="C153" i="18" s="1"/>
  <c r="K5" i="17"/>
  <c r="K6" i="17" s="1"/>
  <c r="K62" i="17" s="1"/>
  <c r="C111" i="18" s="1"/>
  <c r="W5" i="17"/>
  <c r="W6" i="17" s="1"/>
  <c r="W62" i="17" s="1"/>
  <c r="C123" i="18" s="1"/>
  <c r="AG5" i="17"/>
  <c r="AG6" i="17" s="1"/>
  <c r="AG62" i="17" s="1"/>
  <c r="C133" i="18" s="1"/>
  <c r="AQ5" i="17"/>
  <c r="AQ6" i="17" s="1"/>
  <c r="AQ62" i="17" s="1"/>
  <c r="C143" i="18" s="1"/>
  <c r="N5" i="17"/>
  <c r="N6" i="17" s="1"/>
  <c r="N62" i="17" s="1"/>
  <c r="C114" i="18" s="1"/>
  <c r="X5" i="17"/>
  <c r="X6" i="17" s="1"/>
  <c r="X62" i="17" s="1"/>
  <c r="C124" i="18" s="1"/>
  <c r="AH5" i="17"/>
  <c r="AH6" i="17" s="1"/>
  <c r="AH62" i="17" s="1"/>
  <c r="C134" i="18" s="1"/>
  <c r="AT5" i="17"/>
  <c r="AT6" i="17" s="1"/>
  <c r="AT62" i="17" s="1"/>
  <c r="C146" i="18" s="1"/>
  <c r="C5" i="17"/>
  <c r="C6" i="17" s="1"/>
  <c r="C62" i="17" s="1"/>
  <c r="C103" i="18" s="1"/>
  <c r="O5" i="17"/>
  <c r="O6" i="17" s="1"/>
  <c r="O62" i="17" s="1"/>
  <c r="C115" i="18" s="1"/>
  <c r="Y5" i="17"/>
  <c r="Y6" i="17" s="1"/>
  <c r="Y62" i="17" s="1"/>
  <c r="C125" i="18" s="1"/>
  <c r="AI5" i="17"/>
  <c r="AI6" i="17" s="1"/>
  <c r="AI62" i="17" s="1"/>
  <c r="C135" i="18" s="1"/>
  <c r="AU5" i="17"/>
  <c r="AU6" i="17" s="1"/>
  <c r="AU62" i="17" s="1"/>
  <c r="C147" i="18" s="1"/>
  <c r="F5" i="17"/>
  <c r="F6" i="17" s="1"/>
  <c r="F62" i="17" s="1"/>
  <c r="C106" i="18" s="1"/>
  <c r="P5" i="17"/>
  <c r="P6" i="17" s="1"/>
  <c r="P62" i="17" s="1"/>
  <c r="C116" i="18" s="1"/>
  <c r="Z5" i="17"/>
  <c r="Z6" i="17" s="1"/>
  <c r="Z62" i="17" s="1"/>
  <c r="C126" i="18" s="1"/>
  <c r="AL5" i="17"/>
  <c r="AL6" i="17" s="1"/>
  <c r="AL62" i="17" s="1"/>
  <c r="C138" i="18" s="1"/>
  <c r="AV5" i="17"/>
  <c r="AV6" i="17" s="1"/>
  <c r="AV62" i="17" s="1"/>
  <c r="C148" i="18" s="1"/>
  <c r="G5" i="17"/>
  <c r="G6" i="17" s="1"/>
  <c r="G62" i="17" s="1"/>
  <c r="C107" i="18" s="1"/>
  <c r="Q5" i="17"/>
  <c r="Q6" i="17" s="1"/>
  <c r="Q62" i="17" s="1"/>
  <c r="C117" i="18" s="1"/>
  <c r="AA5" i="17"/>
  <c r="AA6" i="17" s="1"/>
  <c r="AA62" i="17" s="1"/>
  <c r="C127" i="18" s="1"/>
  <c r="AM5" i="17"/>
  <c r="AM6" i="17" s="1"/>
  <c r="AM62" i="17" s="1"/>
  <c r="C139" i="18" s="1"/>
  <c r="AW5" i="17"/>
  <c r="AW6" i="17" s="1"/>
  <c r="AW62" i="17" s="1"/>
  <c r="C149" i="18" s="1"/>
  <c r="J5" i="17"/>
  <c r="J6" i="17" s="1"/>
  <c r="J62" i="17" s="1"/>
  <c r="C110" i="18" s="1"/>
  <c r="V5" i="17"/>
  <c r="V6" i="17" s="1"/>
  <c r="V62" i="17" s="1"/>
  <c r="C122" i="18" s="1"/>
  <c r="AF5" i="17"/>
  <c r="AF6" i="17" s="1"/>
  <c r="AF62" i="17" s="1"/>
  <c r="C132" i="18" s="1"/>
  <c r="AP5" i="17"/>
  <c r="AP6" i="17" s="1"/>
  <c r="AP62" i="17" s="1"/>
  <c r="C142" i="18" s="1"/>
  <c r="AO5" i="17"/>
  <c r="AO6" i="17" s="1"/>
  <c r="AO62" i="17" s="1"/>
  <c r="C141" i="18" s="1"/>
  <c r="AN5" i="17"/>
  <c r="AN6" i="17" s="1"/>
  <c r="AN62" i="17" s="1"/>
  <c r="C140" i="18" s="1"/>
  <c r="C102" i="18"/>
  <c r="B82" i="17"/>
  <c r="B13" i="18" s="1"/>
  <c r="B83" i="17"/>
  <c r="B11" i="18" s="1"/>
  <c r="B72" i="17"/>
  <c r="B74" i="17" a="1"/>
  <c r="B74" i="17" s="1"/>
  <c r="B66" i="17"/>
  <c r="B31" i="18" a="1"/>
  <c r="B31" i="18" s="1"/>
  <c r="B32" i="18" s="1"/>
  <c r="G113" i="18" l="1"/>
  <c r="M113" i="18" s="1"/>
  <c r="K27" i="14"/>
  <c r="G49" i="17"/>
  <c r="O49" i="17"/>
  <c r="W49" i="17"/>
  <c r="AE49" i="17"/>
  <c r="AM49" i="17"/>
  <c r="AU49" i="17"/>
  <c r="H49" i="17"/>
  <c r="P49" i="17"/>
  <c r="X49" i="17"/>
  <c r="AF49" i="17"/>
  <c r="AN49" i="17"/>
  <c r="AV49" i="17"/>
  <c r="I49" i="17"/>
  <c r="Q49" i="17"/>
  <c r="Y49" i="17"/>
  <c r="AG49" i="17"/>
  <c r="AO49" i="17"/>
  <c r="B49" i="17"/>
  <c r="J49" i="17"/>
  <c r="R49" i="17"/>
  <c r="Z49" i="17"/>
  <c r="AH49" i="17"/>
  <c r="AP49" i="17"/>
  <c r="AX49" i="17"/>
  <c r="C49" i="17"/>
  <c r="K49" i="17"/>
  <c r="S49" i="17"/>
  <c r="AA49" i="17"/>
  <c r="AI49" i="17"/>
  <c r="AQ49" i="17"/>
  <c r="AY49" i="17"/>
  <c r="F49" i="17"/>
  <c r="N49" i="17"/>
  <c r="V49" i="17"/>
  <c r="AD49" i="17"/>
  <c r="AL49" i="17"/>
  <c r="AT49" i="17"/>
  <c r="AB49" i="17"/>
  <c r="BA49" i="17"/>
  <c r="AC49" i="17"/>
  <c r="D49" i="17"/>
  <c r="AJ49" i="17"/>
  <c r="E49" i="17"/>
  <c r="AK49" i="17"/>
  <c r="L49" i="17"/>
  <c r="AR49" i="17"/>
  <c r="M49" i="17"/>
  <c r="AS49" i="17"/>
  <c r="U49" i="17"/>
  <c r="AZ49" i="17"/>
  <c r="AW49" i="17"/>
  <c r="T49" i="17"/>
  <c r="E24" i="17"/>
  <c r="M24" i="17"/>
  <c r="U24" i="17"/>
  <c r="AC24" i="17"/>
  <c r="AK24" i="17"/>
  <c r="AS24" i="17"/>
  <c r="BA24" i="17"/>
  <c r="F24" i="17"/>
  <c r="N24" i="17"/>
  <c r="V24" i="17"/>
  <c r="AD24" i="17"/>
  <c r="AL24" i="17"/>
  <c r="AT24" i="17"/>
  <c r="G24" i="17"/>
  <c r="O24" i="17"/>
  <c r="W24" i="17"/>
  <c r="AE24" i="17"/>
  <c r="AM24" i="17"/>
  <c r="AU24" i="17"/>
  <c r="H24" i="17"/>
  <c r="P24" i="17"/>
  <c r="X24" i="17"/>
  <c r="I24" i="17"/>
  <c r="Q24" i="17"/>
  <c r="Y24" i="17"/>
  <c r="AG24" i="17"/>
  <c r="AO24" i="17"/>
  <c r="AW24" i="17"/>
  <c r="D24" i="17"/>
  <c r="L24" i="17"/>
  <c r="T24" i="17"/>
  <c r="AB24" i="17"/>
  <c r="AJ24" i="17"/>
  <c r="AR24" i="17"/>
  <c r="AZ24" i="17"/>
  <c r="S24" i="17"/>
  <c r="AQ24" i="17"/>
  <c r="Z24" i="17"/>
  <c r="AV24" i="17"/>
  <c r="AA24" i="17"/>
  <c r="AX24" i="17"/>
  <c r="B24" i="17"/>
  <c r="AF24" i="17"/>
  <c r="AY24" i="17"/>
  <c r="C24" i="17"/>
  <c r="AH24" i="17"/>
  <c r="K24" i="17"/>
  <c r="J24" i="17"/>
  <c r="AI24" i="17"/>
  <c r="R24" i="17"/>
  <c r="AP24" i="17"/>
  <c r="AN24" i="17"/>
  <c r="E26" i="17"/>
  <c r="M26" i="17"/>
  <c r="U26" i="17"/>
  <c r="AC26" i="17"/>
  <c r="AK26" i="17"/>
  <c r="AS26" i="17"/>
  <c r="BA26" i="17"/>
  <c r="F26" i="17"/>
  <c r="N26" i="17"/>
  <c r="V26" i="17"/>
  <c r="AD26" i="17"/>
  <c r="AL26" i="17"/>
  <c r="AT26" i="17"/>
  <c r="G26" i="17"/>
  <c r="O26" i="17"/>
  <c r="W26" i="17"/>
  <c r="AE26" i="17"/>
  <c r="AM26" i="17"/>
  <c r="AU26" i="17"/>
  <c r="I26" i="17"/>
  <c r="Q26" i="17"/>
  <c r="Y26" i="17"/>
  <c r="AG26" i="17"/>
  <c r="AO26" i="17"/>
  <c r="AW26" i="17"/>
  <c r="H26" i="17"/>
  <c r="X26" i="17"/>
  <c r="AN26" i="17"/>
  <c r="J26" i="17"/>
  <c r="Z26" i="17"/>
  <c r="AP26" i="17"/>
  <c r="AI26" i="17"/>
  <c r="K26" i="17"/>
  <c r="AA26" i="17"/>
  <c r="AQ26" i="17"/>
  <c r="L26" i="17"/>
  <c r="AB26" i="17"/>
  <c r="AR26" i="17"/>
  <c r="P26" i="17"/>
  <c r="AF26" i="17"/>
  <c r="AV26" i="17"/>
  <c r="S26" i="17"/>
  <c r="B26" i="17"/>
  <c r="R26" i="17"/>
  <c r="AH26" i="17"/>
  <c r="AX26" i="17"/>
  <c r="D26" i="17"/>
  <c r="T26" i="17"/>
  <c r="AJ26" i="17"/>
  <c r="AZ26" i="17"/>
  <c r="C26" i="17"/>
  <c r="AY26" i="17"/>
  <c r="F18" i="17"/>
  <c r="D18" i="17"/>
  <c r="M18" i="17"/>
  <c r="U18" i="17"/>
  <c r="AC18" i="17"/>
  <c r="AK18" i="17"/>
  <c r="AS18" i="17"/>
  <c r="BA18" i="17"/>
  <c r="E18" i="17"/>
  <c r="N18" i="17"/>
  <c r="V18" i="17"/>
  <c r="AD18" i="17"/>
  <c r="AL18" i="17"/>
  <c r="AT18" i="17"/>
  <c r="G18" i="17"/>
  <c r="O18" i="17"/>
  <c r="W18" i="17"/>
  <c r="AE18" i="17"/>
  <c r="AM18" i="17"/>
  <c r="AU18" i="17"/>
  <c r="H18" i="17"/>
  <c r="P18" i="17"/>
  <c r="X18" i="17"/>
  <c r="AF18" i="17"/>
  <c r="AN18" i="17"/>
  <c r="AV18" i="17"/>
  <c r="I18" i="17"/>
  <c r="Q18" i="17"/>
  <c r="Y18" i="17"/>
  <c r="AG18" i="17"/>
  <c r="AO18" i="17"/>
  <c r="AW18" i="17"/>
  <c r="J18" i="17"/>
  <c r="R18" i="17"/>
  <c r="Z18" i="17"/>
  <c r="AH18" i="17"/>
  <c r="AP18" i="17"/>
  <c r="AX18" i="17"/>
  <c r="C18" i="17"/>
  <c r="L18" i="17"/>
  <c r="T18" i="17"/>
  <c r="AB18" i="17"/>
  <c r="AJ18" i="17"/>
  <c r="AR18" i="17"/>
  <c r="AZ18" i="17"/>
  <c r="AQ18" i="17"/>
  <c r="AA18" i="17"/>
  <c r="AY18" i="17"/>
  <c r="B18" i="17"/>
  <c r="K18" i="17"/>
  <c r="S18" i="17"/>
  <c r="AI18" i="17"/>
  <c r="G41" i="17"/>
  <c r="O41" i="17"/>
  <c r="W41" i="17"/>
  <c r="H41" i="17"/>
  <c r="P41" i="17"/>
  <c r="X41" i="17"/>
  <c r="AF41" i="17"/>
  <c r="AN41" i="17"/>
  <c r="AV41" i="17"/>
  <c r="I41" i="17"/>
  <c r="Q41" i="17"/>
  <c r="Y41" i="17"/>
  <c r="AG41" i="17"/>
  <c r="AO41" i="17"/>
  <c r="AW41" i="17"/>
  <c r="B41" i="17"/>
  <c r="J41" i="17"/>
  <c r="R41" i="17"/>
  <c r="Z41" i="17"/>
  <c r="AH41" i="17"/>
  <c r="AP41" i="17"/>
  <c r="AX41" i="17"/>
  <c r="F41" i="17"/>
  <c r="N41" i="17"/>
  <c r="V41" i="17"/>
  <c r="AD41" i="17"/>
  <c r="AL41" i="17"/>
  <c r="AT41" i="17"/>
  <c r="L41" i="17"/>
  <c r="AE41" i="17"/>
  <c r="AU41" i="17"/>
  <c r="M41" i="17"/>
  <c r="AI41" i="17"/>
  <c r="AY41" i="17"/>
  <c r="S41" i="17"/>
  <c r="AJ41" i="17"/>
  <c r="AZ41" i="17"/>
  <c r="T41" i="17"/>
  <c r="AK41" i="17"/>
  <c r="BA41" i="17"/>
  <c r="C41" i="17"/>
  <c r="U41" i="17"/>
  <c r="AM41" i="17"/>
  <c r="K41" i="17"/>
  <c r="AC41" i="17"/>
  <c r="AS41" i="17"/>
  <c r="D41" i="17"/>
  <c r="E41" i="17"/>
  <c r="AA41" i="17"/>
  <c r="AB41" i="17"/>
  <c r="AQ41" i="17"/>
  <c r="AR41" i="17"/>
  <c r="I19" i="17"/>
  <c r="Q19" i="17"/>
  <c r="Y19" i="17"/>
  <c r="AG19" i="17"/>
  <c r="AO19" i="17"/>
  <c r="AW19" i="17"/>
  <c r="B19" i="17"/>
  <c r="J19" i="17"/>
  <c r="R19" i="17"/>
  <c r="Z19" i="17"/>
  <c r="AH19" i="17"/>
  <c r="AP19" i="17"/>
  <c r="AX19" i="17"/>
  <c r="C19" i="17"/>
  <c r="K19" i="17"/>
  <c r="S19" i="17"/>
  <c r="AA19" i="17"/>
  <c r="AI19" i="17"/>
  <c r="AQ19" i="17"/>
  <c r="AY19" i="17"/>
  <c r="D19" i="17"/>
  <c r="L19" i="17"/>
  <c r="T19" i="17"/>
  <c r="AB19" i="17"/>
  <c r="AJ19" i="17"/>
  <c r="AR19" i="17"/>
  <c r="AZ19" i="17"/>
  <c r="E19" i="17"/>
  <c r="M19" i="17"/>
  <c r="U19" i="17"/>
  <c r="AC19" i="17"/>
  <c r="AK19" i="17"/>
  <c r="AS19" i="17"/>
  <c r="BA19" i="17"/>
  <c r="F19" i="17"/>
  <c r="N19" i="17"/>
  <c r="V19" i="17"/>
  <c r="AD19" i="17"/>
  <c r="AL19" i="17"/>
  <c r="AT19" i="17"/>
  <c r="H19" i="17"/>
  <c r="P19" i="17"/>
  <c r="X19" i="17"/>
  <c r="AF19" i="17"/>
  <c r="AN19" i="17"/>
  <c r="AV19" i="17"/>
  <c r="G19" i="17"/>
  <c r="O19" i="17"/>
  <c r="W19" i="17"/>
  <c r="AM19" i="17"/>
  <c r="AE19" i="17"/>
  <c r="AU19" i="17"/>
  <c r="L4" i="15"/>
  <c r="K4" i="15"/>
  <c r="K27" i="15" s="1"/>
  <c r="J27" i="15"/>
  <c r="G51" i="17"/>
  <c r="O51" i="17"/>
  <c r="W51" i="17"/>
  <c r="AE51" i="17"/>
  <c r="AM51" i="17"/>
  <c r="AU51" i="17"/>
  <c r="H51" i="17"/>
  <c r="P51" i="17"/>
  <c r="X51" i="17"/>
  <c r="AF51" i="17"/>
  <c r="AN51" i="17"/>
  <c r="AV51" i="17"/>
  <c r="B51" i="17"/>
  <c r="J51" i="17"/>
  <c r="R51" i="17"/>
  <c r="Z51" i="17"/>
  <c r="AH51" i="17"/>
  <c r="AP51" i="17"/>
  <c r="AX51" i="17"/>
  <c r="C51" i="17"/>
  <c r="K51" i="17"/>
  <c r="S51" i="17"/>
  <c r="AA51" i="17"/>
  <c r="AI51" i="17"/>
  <c r="AQ51" i="17"/>
  <c r="AY51" i="17"/>
  <c r="F51" i="17"/>
  <c r="N51" i="17"/>
  <c r="V51" i="17"/>
  <c r="AD51" i="17"/>
  <c r="AL51" i="17"/>
  <c r="AT51" i="17"/>
  <c r="M51" i="17"/>
  <c r="AJ51" i="17"/>
  <c r="Q51" i="17"/>
  <c r="AK51" i="17"/>
  <c r="T51" i="17"/>
  <c r="AO51" i="17"/>
  <c r="U51" i="17"/>
  <c r="AR51" i="17"/>
  <c r="D51" i="17"/>
  <c r="Y51" i="17"/>
  <c r="AS51" i="17"/>
  <c r="E51" i="17"/>
  <c r="AB51" i="17"/>
  <c r="AW51" i="17"/>
  <c r="L51" i="17"/>
  <c r="AG51" i="17"/>
  <c r="BA51" i="17"/>
  <c r="I51" i="17"/>
  <c r="AC51" i="17"/>
  <c r="AZ51" i="17"/>
  <c r="B71" i="17"/>
  <c r="H10" i="17"/>
  <c r="P10" i="17"/>
  <c r="X10" i="17"/>
  <c r="AF10" i="17"/>
  <c r="AN10" i="17"/>
  <c r="AV10" i="17"/>
  <c r="I10" i="17"/>
  <c r="Q10" i="17"/>
  <c r="Y10" i="17"/>
  <c r="AG10" i="17"/>
  <c r="AO10" i="17"/>
  <c r="AW10" i="17"/>
  <c r="E10" i="17"/>
  <c r="O10" i="17"/>
  <c r="AA10" i="17"/>
  <c r="AK10" i="17"/>
  <c r="AU10" i="17"/>
  <c r="F10" i="17"/>
  <c r="R10" i="17"/>
  <c r="AB10" i="17"/>
  <c r="AL10" i="17"/>
  <c r="AX10" i="17"/>
  <c r="G10" i="17"/>
  <c r="S10" i="17"/>
  <c r="AC10" i="17"/>
  <c r="AM10" i="17"/>
  <c r="AY10" i="17"/>
  <c r="J10" i="17"/>
  <c r="T10" i="17"/>
  <c r="AD10" i="17"/>
  <c r="AP10" i="17"/>
  <c r="AZ10" i="17"/>
  <c r="K10" i="17"/>
  <c r="U10" i="17"/>
  <c r="AE10" i="17"/>
  <c r="AQ10" i="17"/>
  <c r="BA10" i="17"/>
  <c r="D10" i="17"/>
  <c r="N10" i="17"/>
  <c r="Z10" i="17"/>
  <c r="AJ10" i="17"/>
  <c r="AT10" i="17"/>
  <c r="C10" i="17"/>
  <c r="AS10" i="17"/>
  <c r="L10" i="17"/>
  <c r="M10" i="17"/>
  <c r="V10" i="17"/>
  <c r="W10" i="17"/>
  <c r="AH10" i="17"/>
  <c r="B10" i="17"/>
  <c r="AR10" i="17"/>
  <c r="AI10" i="17"/>
  <c r="I23" i="17"/>
  <c r="Q23" i="17"/>
  <c r="Y23" i="17"/>
  <c r="AG23" i="17"/>
  <c r="AO23" i="17"/>
  <c r="AW23" i="17"/>
  <c r="B23" i="17"/>
  <c r="J23" i="17"/>
  <c r="R23" i="17"/>
  <c r="Z23" i="17"/>
  <c r="AH23" i="17"/>
  <c r="AP23" i="17"/>
  <c r="AX23" i="17"/>
  <c r="C23" i="17"/>
  <c r="K23" i="17"/>
  <c r="S23" i="17"/>
  <c r="AA23" i="17"/>
  <c r="AI23" i="17"/>
  <c r="AQ23" i="17"/>
  <c r="AY23" i="17"/>
  <c r="D23" i="17"/>
  <c r="L23" i="17"/>
  <c r="T23" i="17"/>
  <c r="AB23" i="17"/>
  <c r="AJ23" i="17"/>
  <c r="AR23" i="17"/>
  <c r="AZ23" i="17"/>
  <c r="E23" i="17"/>
  <c r="M23" i="17"/>
  <c r="U23" i="17"/>
  <c r="AC23" i="17"/>
  <c r="AK23" i="17"/>
  <c r="AS23" i="17"/>
  <c r="BA23" i="17"/>
  <c r="F23" i="17"/>
  <c r="N23" i="17"/>
  <c r="V23" i="17"/>
  <c r="AD23" i="17"/>
  <c r="AL23" i="17"/>
  <c r="H23" i="17"/>
  <c r="P23" i="17"/>
  <c r="X23" i="17"/>
  <c r="AF23" i="17"/>
  <c r="AN23" i="17"/>
  <c r="AV23" i="17"/>
  <c r="AM23" i="17"/>
  <c r="AT23" i="17"/>
  <c r="AU23" i="17"/>
  <c r="G23" i="17"/>
  <c r="W23" i="17"/>
  <c r="O23" i="17"/>
  <c r="AE23" i="17"/>
  <c r="E16" i="17"/>
  <c r="M16" i="17"/>
  <c r="F16" i="17"/>
  <c r="N16" i="17"/>
  <c r="V16" i="17"/>
  <c r="AD16" i="17"/>
  <c r="AL16" i="17"/>
  <c r="AT16" i="17"/>
  <c r="G16" i="17"/>
  <c r="Q16" i="17"/>
  <c r="Z16" i="17"/>
  <c r="AI16" i="17"/>
  <c r="AR16" i="17"/>
  <c r="BA16" i="17"/>
  <c r="H16" i="17"/>
  <c r="R16" i="17"/>
  <c r="AA16" i="17"/>
  <c r="AJ16" i="17"/>
  <c r="AS16" i="17"/>
  <c r="I16" i="17"/>
  <c r="S16" i="17"/>
  <c r="AB16" i="17"/>
  <c r="AK16" i="17"/>
  <c r="AU16" i="17"/>
  <c r="J16" i="17"/>
  <c r="T16" i="17"/>
  <c r="AC16" i="17"/>
  <c r="AM16" i="17"/>
  <c r="AV16" i="17"/>
  <c r="K16" i="17"/>
  <c r="U16" i="17"/>
  <c r="AE16" i="17"/>
  <c r="AN16" i="17"/>
  <c r="AW16" i="17"/>
  <c r="B16" i="17"/>
  <c r="L16" i="17"/>
  <c r="W16" i="17"/>
  <c r="AF16" i="17"/>
  <c r="AO16" i="17"/>
  <c r="AX16" i="17"/>
  <c r="D16" i="17"/>
  <c r="P16" i="17"/>
  <c r="Y16" i="17"/>
  <c r="AH16" i="17"/>
  <c r="AQ16" i="17"/>
  <c r="AZ16" i="17"/>
  <c r="C16" i="17"/>
  <c r="O16" i="17"/>
  <c r="X16" i="17"/>
  <c r="AG16" i="17"/>
  <c r="AP16" i="17"/>
  <c r="AY16" i="17"/>
  <c r="F102" i="18"/>
  <c r="G102" i="18"/>
  <c r="M102" i="18" s="1"/>
  <c r="D9" i="17"/>
  <c r="L9" i="17"/>
  <c r="T9" i="17"/>
  <c r="AB9" i="17"/>
  <c r="AJ9" i="17"/>
  <c r="AR9" i="17"/>
  <c r="AZ9" i="17"/>
  <c r="E9" i="17"/>
  <c r="M9" i="17"/>
  <c r="U9" i="17"/>
  <c r="AC9" i="17"/>
  <c r="AK9" i="17"/>
  <c r="AS9" i="17"/>
  <c r="BA9" i="17"/>
  <c r="C9" i="17"/>
  <c r="O9" i="17"/>
  <c r="Y9" i="17"/>
  <c r="AI9" i="17"/>
  <c r="AU9" i="17"/>
  <c r="F9" i="17"/>
  <c r="P9" i="17"/>
  <c r="Z9" i="17"/>
  <c r="AL9" i="17"/>
  <c r="AV9" i="17"/>
  <c r="G9" i="17"/>
  <c r="Q9" i="17"/>
  <c r="AA9" i="17"/>
  <c r="AM9" i="17"/>
  <c r="AW9" i="17"/>
  <c r="H9" i="17"/>
  <c r="R9" i="17"/>
  <c r="AD9" i="17"/>
  <c r="AN9" i="17"/>
  <c r="AX9" i="17"/>
  <c r="I9" i="17"/>
  <c r="S9" i="17"/>
  <c r="AE9" i="17"/>
  <c r="AO9" i="17"/>
  <c r="AY9" i="17"/>
  <c r="B9" i="17"/>
  <c r="N9" i="17"/>
  <c r="X9" i="17"/>
  <c r="AH9" i="17"/>
  <c r="AT9" i="17"/>
  <c r="K9" i="17"/>
  <c r="V9" i="17"/>
  <c r="W9" i="17"/>
  <c r="AF9" i="17"/>
  <c r="AG9" i="17"/>
  <c r="AP9" i="17"/>
  <c r="J9" i="17"/>
  <c r="AQ9" i="17"/>
  <c r="L27" i="14"/>
  <c r="F104" i="18"/>
  <c r="G104" i="18"/>
  <c r="M104" i="18" s="1"/>
  <c r="B17" i="17"/>
  <c r="J17" i="17"/>
  <c r="R17" i="17"/>
  <c r="Z17" i="17"/>
  <c r="AH17" i="17"/>
  <c r="AP17" i="17"/>
  <c r="AX17" i="17"/>
  <c r="K17" i="17"/>
  <c r="T17" i="17"/>
  <c r="AC17" i="17"/>
  <c r="AL17" i="17"/>
  <c r="AU17" i="17"/>
  <c r="C17" i="17"/>
  <c r="L17" i="17"/>
  <c r="U17" i="17"/>
  <c r="AD17" i="17"/>
  <c r="AM17" i="17"/>
  <c r="AV17" i="17"/>
  <c r="D17" i="17"/>
  <c r="M17" i="17"/>
  <c r="V17" i="17"/>
  <c r="AE17" i="17"/>
  <c r="AN17" i="17"/>
  <c r="AW17" i="17"/>
  <c r="E17" i="17"/>
  <c r="N17" i="17"/>
  <c r="W17" i="17"/>
  <c r="AF17" i="17"/>
  <c r="AO17" i="17"/>
  <c r="AY17" i="17"/>
  <c r="F17" i="17"/>
  <c r="O17" i="17"/>
  <c r="X17" i="17"/>
  <c r="AG17" i="17"/>
  <c r="AQ17" i="17"/>
  <c r="AZ17" i="17"/>
  <c r="G17" i="17"/>
  <c r="P17" i="17"/>
  <c r="Y17" i="17"/>
  <c r="AI17" i="17"/>
  <c r="AR17" i="17"/>
  <c r="BA17" i="17"/>
  <c r="I17" i="17"/>
  <c r="S17" i="17"/>
  <c r="AB17" i="17"/>
  <c r="AK17" i="17"/>
  <c r="AT17" i="17"/>
  <c r="AA17" i="17"/>
  <c r="AJ17" i="17"/>
  <c r="AS17" i="17"/>
  <c r="H17" i="17"/>
  <c r="Q17" i="17"/>
  <c r="F107" i="18"/>
  <c r="G107" i="18"/>
  <c r="M107" i="18" s="1"/>
  <c r="I25" i="17"/>
  <c r="Q25" i="17"/>
  <c r="Y25" i="17"/>
  <c r="AG25" i="17"/>
  <c r="AO25" i="17"/>
  <c r="AW25" i="17"/>
  <c r="B25" i="17"/>
  <c r="J25" i="17"/>
  <c r="R25" i="17"/>
  <c r="Z25" i="17"/>
  <c r="AH25" i="17"/>
  <c r="AP25" i="17"/>
  <c r="AX25" i="17"/>
  <c r="C25" i="17"/>
  <c r="K25" i="17"/>
  <c r="S25" i="17"/>
  <c r="AA25" i="17"/>
  <c r="AI25" i="17"/>
  <c r="AQ25" i="17"/>
  <c r="AY25" i="17"/>
  <c r="E25" i="17"/>
  <c r="M25" i="17"/>
  <c r="U25" i="17"/>
  <c r="AC25" i="17"/>
  <c r="AK25" i="17"/>
  <c r="AS25" i="17"/>
  <c r="BA25" i="17"/>
  <c r="L25" i="17"/>
  <c r="AB25" i="17"/>
  <c r="AR25" i="17"/>
  <c r="AM25" i="17"/>
  <c r="N25" i="17"/>
  <c r="AD25" i="17"/>
  <c r="AT25" i="17"/>
  <c r="W25" i="17"/>
  <c r="O25" i="17"/>
  <c r="AE25" i="17"/>
  <c r="AU25" i="17"/>
  <c r="P25" i="17"/>
  <c r="AF25" i="17"/>
  <c r="AV25" i="17"/>
  <c r="D25" i="17"/>
  <c r="T25" i="17"/>
  <c r="AJ25" i="17"/>
  <c r="AZ25" i="17"/>
  <c r="G25" i="17"/>
  <c r="F25" i="17"/>
  <c r="V25" i="17"/>
  <c r="AL25" i="17"/>
  <c r="H25" i="17"/>
  <c r="X25" i="17"/>
  <c r="AN25" i="17"/>
  <c r="D42" i="17"/>
  <c r="L42" i="17"/>
  <c r="T42" i="17"/>
  <c r="AB42" i="17"/>
  <c r="AJ42" i="17"/>
  <c r="AR42" i="17"/>
  <c r="AZ42" i="17"/>
  <c r="E42" i="17"/>
  <c r="M42" i="17"/>
  <c r="U42" i="17"/>
  <c r="AC42" i="17"/>
  <c r="AK42" i="17"/>
  <c r="AS42" i="17"/>
  <c r="BA42" i="17"/>
  <c r="F42" i="17"/>
  <c r="N42" i="17"/>
  <c r="V42" i="17"/>
  <c r="AD42" i="17"/>
  <c r="AL42" i="17"/>
  <c r="AT42" i="17"/>
  <c r="B42" i="17"/>
  <c r="J42" i="17"/>
  <c r="R42" i="17"/>
  <c r="Z42" i="17"/>
  <c r="AH42" i="17"/>
  <c r="AP42" i="17"/>
  <c r="AX42" i="17"/>
  <c r="K42" i="17"/>
  <c r="AA42" i="17"/>
  <c r="AQ42" i="17"/>
  <c r="O42" i="17"/>
  <c r="AE42" i="17"/>
  <c r="AU42" i="17"/>
  <c r="P42" i="17"/>
  <c r="AF42" i="17"/>
  <c r="AV42" i="17"/>
  <c r="Q42" i="17"/>
  <c r="AG42" i="17"/>
  <c r="AW42" i="17"/>
  <c r="C42" i="17"/>
  <c r="S42" i="17"/>
  <c r="AI42" i="17"/>
  <c r="AY42" i="17"/>
  <c r="I42" i="17"/>
  <c r="Y42" i="17"/>
  <c r="AO42" i="17"/>
  <c r="W42" i="17"/>
  <c r="X42" i="17"/>
  <c r="AM42" i="17"/>
  <c r="AN42" i="17"/>
  <c r="H42" i="17"/>
  <c r="G42" i="17"/>
  <c r="W32" i="17" l="1"/>
  <c r="Z32" i="17"/>
  <c r="S32" i="17"/>
  <c r="AQ32" i="17"/>
  <c r="T32" i="17"/>
  <c r="V32" i="17"/>
  <c r="AO32" i="17"/>
  <c r="H32" i="17"/>
  <c r="BA32" i="17"/>
  <c r="AY32" i="17"/>
  <c r="R32" i="17"/>
  <c r="AL32" i="17"/>
  <c r="C32" i="17"/>
  <c r="AZ32" i="17"/>
  <c r="AR32" i="17"/>
  <c r="K32" i="17"/>
  <c r="AE32" i="17"/>
  <c r="AW32" i="17"/>
  <c r="P32" i="17"/>
  <c r="AS32" i="17"/>
  <c r="AJ32" i="17"/>
  <c r="AM32" i="17"/>
  <c r="AK32" i="17"/>
  <c r="AH32" i="17"/>
  <c r="AA32" i="17"/>
  <c r="AU32" i="17"/>
  <c r="AP32" i="17"/>
  <c r="X32" i="17"/>
  <c r="AX32" i="17"/>
  <c r="Q32" i="17"/>
  <c r="AI32" i="17"/>
  <c r="U32" i="17"/>
  <c r="L32" i="17"/>
  <c r="H35" i="17"/>
  <c r="H58" i="17" s="1"/>
  <c r="P35" i="17"/>
  <c r="P58" i="17" s="1"/>
  <c r="F109" i="18"/>
  <c r="G109" i="18"/>
  <c r="M109" i="18" s="1"/>
  <c r="J35" i="17"/>
  <c r="J58" i="17" s="1"/>
  <c r="S35" i="17"/>
  <c r="S58" i="17" s="1"/>
  <c r="S61" i="17" s="1"/>
  <c r="AA35" i="17"/>
  <c r="AA58" i="17" s="1"/>
  <c r="AI35" i="17"/>
  <c r="AI58" i="17" s="1"/>
  <c r="AQ35" i="17"/>
  <c r="AQ58" i="17" s="1"/>
  <c r="AY35" i="17"/>
  <c r="AY58" i="17" s="1"/>
  <c r="B35" i="17"/>
  <c r="B58" i="17" s="1"/>
  <c r="K35" i="17"/>
  <c r="K58" i="17" s="1"/>
  <c r="T35" i="17"/>
  <c r="T58" i="17" s="1"/>
  <c r="AB35" i="17"/>
  <c r="AB58" i="17" s="1"/>
  <c r="AJ35" i="17"/>
  <c r="AJ58" i="17" s="1"/>
  <c r="AR35" i="17"/>
  <c r="AR58" i="17" s="1"/>
  <c r="AZ35" i="17"/>
  <c r="AZ58" i="17" s="1"/>
  <c r="L35" i="17"/>
  <c r="L58" i="17" s="1"/>
  <c r="W35" i="17"/>
  <c r="W58" i="17" s="1"/>
  <c r="W61" i="17" s="1"/>
  <c r="AG35" i="17"/>
  <c r="AG58" i="17" s="1"/>
  <c r="AS35" i="17"/>
  <c r="AS58" i="17" s="1"/>
  <c r="M35" i="17"/>
  <c r="M58" i="17" s="1"/>
  <c r="X35" i="17"/>
  <c r="X58" i="17" s="1"/>
  <c r="AH35" i="17"/>
  <c r="AH58" i="17" s="1"/>
  <c r="AT35" i="17"/>
  <c r="AT58" i="17" s="1"/>
  <c r="C35" i="17"/>
  <c r="C58" i="17" s="1"/>
  <c r="N35" i="17"/>
  <c r="N58" i="17" s="1"/>
  <c r="Y35" i="17"/>
  <c r="Y58" i="17" s="1"/>
  <c r="AK35" i="17"/>
  <c r="AK58" i="17" s="1"/>
  <c r="AU35" i="17"/>
  <c r="AU58" i="17" s="1"/>
  <c r="D35" i="17"/>
  <c r="D58" i="17" s="1"/>
  <c r="O35" i="17"/>
  <c r="O58" i="17" s="1"/>
  <c r="Z35" i="17"/>
  <c r="Z58" i="17" s="1"/>
  <c r="Z61" i="17" s="1"/>
  <c r="AL35" i="17"/>
  <c r="AL58" i="17" s="1"/>
  <c r="AV35" i="17"/>
  <c r="AV58" i="17" s="1"/>
  <c r="E35" i="17"/>
  <c r="E58" i="17" s="1"/>
  <c r="Q35" i="17"/>
  <c r="Q58" i="17" s="1"/>
  <c r="AC35" i="17"/>
  <c r="AC58" i="17" s="1"/>
  <c r="AM35" i="17"/>
  <c r="AM58" i="17" s="1"/>
  <c r="AW35" i="17"/>
  <c r="AW58" i="17" s="1"/>
  <c r="I35" i="17"/>
  <c r="I58" i="17" s="1"/>
  <c r="V35" i="17"/>
  <c r="V58" i="17" s="1"/>
  <c r="AF35" i="17"/>
  <c r="AF58" i="17" s="1"/>
  <c r="AP35" i="17"/>
  <c r="AP58" i="17" s="1"/>
  <c r="F35" i="17"/>
  <c r="F58" i="17" s="1"/>
  <c r="AX35" i="17"/>
  <c r="AX58" i="17" s="1"/>
  <c r="G35" i="17"/>
  <c r="G58" i="17" s="1"/>
  <c r="BA35" i="17"/>
  <c r="BA58" i="17" s="1"/>
  <c r="R35" i="17"/>
  <c r="R58" i="17" s="1"/>
  <c r="U35" i="17"/>
  <c r="U58" i="17" s="1"/>
  <c r="AD35" i="17"/>
  <c r="AD58" i="17" s="1"/>
  <c r="AO35" i="17"/>
  <c r="AO58" i="17" s="1"/>
  <c r="AE35" i="17"/>
  <c r="AE58" i="17" s="1"/>
  <c r="AN35" i="17"/>
  <c r="AN58" i="17" s="1"/>
  <c r="L27" i="15"/>
  <c r="AT32" i="17"/>
  <c r="F32" i="17"/>
  <c r="AG32" i="17"/>
  <c r="N32" i="17"/>
  <c r="N61" i="17" s="1"/>
  <c r="AN32" i="17"/>
  <c r="G32" i="17"/>
  <c r="Y32" i="17"/>
  <c r="Y61" i="17" s="1"/>
  <c r="M32" i="17"/>
  <c r="M61" i="17" s="1"/>
  <c r="D32" i="17"/>
  <c r="AB32" i="17"/>
  <c r="J32" i="17"/>
  <c r="I32" i="17"/>
  <c r="AC32" i="17"/>
  <c r="AF32" i="17"/>
  <c r="AF61" i="17" s="1"/>
  <c r="B32" i="17"/>
  <c r="B61" i="17" s="1"/>
  <c r="AD32" i="17"/>
  <c r="AV32" i="17"/>
  <c r="O32" i="17"/>
  <c r="E32" i="17"/>
  <c r="AZ61" i="17" l="1"/>
  <c r="I61" i="17"/>
  <c r="U61" i="17"/>
  <c r="AQ61" i="17"/>
  <c r="G61" i="17"/>
  <c r="J61" i="17"/>
  <c r="P61" i="17"/>
  <c r="AC61" i="17"/>
  <c r="E61" i="17"/>
  <c r="AT61" i="17"/>
  <c r="L61" i="17"/>
  <c r="T61" i="17"/>
  <c r="V61" i="17"/>
  <c r="H61" i="17"/>
  <c r="BA61" i="17"/>
  <c r="AO61" i="17"/>
  <c r="B63" i="17"/>
  <c r="B68" i="17" s="1"/>
  <c r="AU61" i="17"/>
  <c r="AA61" i="17"/>
  <c r="AW61" i="17"/>
  <c r="AH61" i="17"/>
  <c r="AE61" i="17"/>
  <c r="C61" i="17"/>
  <c r="B73" i="17" s="1"/>
  <c r="AN61" i="17"/>
  <c r="AI61" i="17"/>
  <c r="AK61" i="17"/>
  <c r="K61" i="17"/>
  <c r="AL61" i="17"/>
  <c r="Q61" i="17"/>
  <c r="AR61" i="17"/>
  <c r="R61" i="17"/>
  <c r="AX61" i="17"/>
  <c r="AM61" i="17"/>
  <c r="AY61" i="17"/>
  <c r="O61" i="17"/>
  <c r="AG61" i="17"/>
  <c r="X61" i="17"/>
  <c r="AJ61" i="17"/>
  <c r="AB61" i="17"/>
  <c r="AV61" i="17"/>
  <c r="AD61" i="17"/>
  <c r="D61" i="17"/>
  <c r="B84" i="17" s="1" a="1"/>
  <c r="B84" i="17" s="1"/>
  <c r="B12" i="18" s="1"/>
  <c r="B19" i="18" s="1"/>
  <c r="F61" i="17"/>
  <c r="AP61" i="17"/>
  <c r="AS61" i="17"/>
  <c r="B81" i="17" l="1" a="1"/>
  <c r="B81" i="17" s="1"/>
  <c r="B14" i="18" s="1"/>
  <c r="B15" i="18" s="1"/>
  <c r="B102" i="18"/>
  <c r="C4" i="17"/>
  <c r="C63" i="17" s="1"/>
  <c r="C68" i="17" s="1"/>
  <c r="B7" i="18" l="1"/>
  <c r="B103" i="18"/>
  <c r="D4" i="17"/>
  <c r="D63" i="17" s="1"/>
  <c r="D68" i="17" s="1"/>
  <c r="B104" i="18" l="1"/>
  <c r="E4" i="17"/>
  <c r="E63" i="17" s="1"/>
  <c r="E68" i="17" s="1"/>
  <c r="B105" i="18" l="1"/>
  <c r="F4" i="17"/>
  <c r="F63" i="17" s="1"/>
  <c r="F68" i="17" s="1"/>
  <c r="B106" i="18" l="1"/>
  <c r="G4" i="17"/>
  <c r="G63" i="17" s="1"/>
  <c r="G68" i="17" s="1"/>
  <c r="B107" i="18" l="1"/>
  <c r="H4" i="17"/>
  <c r="H63" i="17" s="1"/>
  <c r="H68" i="17" s="1"/>
  <c r="B108" i="18" l="1"/>
  <c r="I4" i="17"/>
  <c r="I63" i="17" s="1"/>
  <c r="I68" i="17" s="1"/>
  <c r="B109" i="18" l="1"/>
  <c r="J4" i="17"/>
  <c r="J63" i="17" s="1"/>
  <c r="J68" i="17" s="1"/>
  <c r="B110" i="18" l="1"/>
  <c r="K4" i="17"/>
  <c r="K63" i="17" s="1"/>
  <c r="K68" i="17" s="1"/>
  <c r="B111" i="18" l="1"/>
  <c r="L4" i="17"/>
  <c r="L63" i="17" s="1"/>
  <c r="L68" i="17" s="1"/>
  <c r="B112" i="18" l="1"/>
  <c r="M4" i="17"/>
  <c r="M63" i="17" s="1"/>
  <c r="M68" i="17" s="1"/>
  <c r="B113" i="18" l="1"/>
  <c r="N4" i="17"/>
  <c r="N63" i="17" s="1"/>
  <c r="N68" i="17" s="1"/>
  <c r="B114" i="18" l="1"/>
  <c r="O4" i="17"/>
  <c r="O63" i="17" s="1"/>
  <c r="O68" i="17" s="1"/>
  <c r="B115" i="18" l="1"/>
  <c r="P4" i="17"/>
  <c r="P63" i="17" s="1"/>
  <c r="P68" i="17" s="1"/>
  <c r="B116" i="18" l="1"/>
  <c r="Q4" i="17"/>
  <c r="Q63" i="17" s="1"/>
  <c r="Q68" i="17" s="1"/>
  <c r="B117" i="18" l="1"/>
  <c r="R4" i="17"/>
  <c r="R63" i="17" s="1"/>
  <c r="R68" i="17" s="1"/>
  <c r="B118" i="18" l="1"/>
  <c r="S4" i="17"/>
  <c r="S63" i="17" s="1"/>
  <c r="S68" i="17" s="1"/>
  <c r="B119" i="18" l="1"/>
  <c r="T4" i="17"/>
  <c r="T63" i="17" s="1"/>
  <c r="T68" i="17" s="1"/>
  <c r="B120" i="18" l="1"/>
  <c r="U4" i="17"/>
  <c r="U63" i="17" s="1"/>
  <c r="U68" i="17" s="1"/>
  <c r="B121" i="18" l="1"/>
  <c r="V4" i="17"/>
  <c r="V63" i="17" s="1"/>
  <c r="V68" i="17" s="1"/>
  <c r="B122" i="18" l="1"/>
  <c r="W4" i="17"/>
  <c r="W63" i="17" s="1"/>
  <c r="W68" i="17" s="1"/>
  <c r="B123" i="18" l="1"/>
  <c r="X4" i="17"/>
  <c r="X63" i="17" s="1"/>
  <c r="X68" i="17" s="1"/>
  <c r="B124" i="18" l="1"/>
  <c r="Y4" i="17"/>
  <c r="Y63" i="17" s="1"/>
  <c r="Y68" i="17" s="1"/>
  <c r="B125" i="18" l="1"/>
  <c r="Z4" i="17"/>
  <c r="Z63" i="17" s="1"/>
  <c r="Z68" i="17" s="1"/>
  <c r="B126" i="18" l="1"/>
  <c r="AA4" i="17"/>
  <c r="AA63" i="17" s="1"/>
  <c r="AA68" i="17" s="1"/>
  <c r="B127" i="18" l="1"/>
  <c r="AB4" i="17"/>
  <c r="AB63" i="17" s="1"/>
  <c r="AB68" i="17" s="1"/>
  <c r="B128" i="18" l="1"/>
  <c r="AC4" i="17"/>
  <c r="AC63" i="17" s="1"/>
  <c r="AC68" i="17" s="1"/>
  <c r="B129" i="18" l="1"/>
  <c r="AD4" i="17"/>
  <c r="AD63" i="17" s="1"/>
  <c r="AD68" i="17" s="1"/>
  <c r="B130" i="18" l="1"/>
  <c r="AE4" i="17"/>
  <c r="AE63" i="17" s="1"/>
  <c r="AE68" i="17" s="1"/>
  <c r="B131" i="18" l="1"/>
  <c r="AF4" i="17"/>
  <c r="AF63" i="17" s="1"/>
  <c r="AF68" i="17" s="1"/>
  <c r="B132" i="18" l="1"/>
  <c r="AG4" i="17"/>
  <c r="AG63" i="17" s="1"/>
  <c r="AG68" i="17" s="1"/>
  <c r="B133" i="18" l="1"/>
  <c r="AH4" i="17"/>
  <c r="AH63" i="17" s="1"/>
  <c r="AH68" i="17" s="1"/>
  <c r="B134" i="18" l="1"/>
  <c r="AI4" i="17"/>
  <c r="AI63" i="17" s="1"/>
  <c r="AI68" i="17" s="1"/>
  <c r="B135" i="18" l="1"/>
  <c r="AJ4" i="17"/>
  <c r="AJ63" i="17" s="1"/>
  <c r="AJ68" i="17" s="1"/>
  <c r="B136" i="18" l="1"/>
  <c r="AK4" i="17"/>
  <c r="AK63" i="17" s="1"/>
  <c r="AK68" i="17" s="1"/>
  <c r="B137" i="18" l="1"/>
  <c r="AL4" i="17"/>
  <c r="AL63" i="17" s="1"/>
  <c r="AL68" i="17" s="1"/>
  <c r="B138" i="18" l="1"/>
  <c r="AM4" i="17"/>
  <c r="AM63" i="17" s="1"/>
  <c r="AM68" i="17" s="1"/>
  <c r="B139" i="18" l="1"/>
  <c r="AN4" i="17"/>
  <c r="AN63" i="17" s="1"/>
  <c r="AN68" i="17" s="1"/>
  <c r="B140" i="18" l="1"/>
  <c r="AO4" i="17"/>
  <c r="AO63" i="17" s="1"/>
  <c r="AO68" i="17" s="1"/>
  <c r="B141" i="18" l="1"/>
  <c r="AP4" i="17"/>
  <c r="AP63" i="17" s="1"/>
  <c r="AP68" i="17" s="1"/>
  <c r="B142" i="18" l="1"/>
  <c r="AQ4" i="17"/>
  <c r="AQ63" i="17" s="1"/>
  <c r="AQ68" i="17" s="1"/>
  <c r="B143" i="18" l="1"/>
  <c r="AR4" i="17"/>
  <c r="AR63" i="17" s="1"/>
  <c r="AR68" i="17" s="1"/>
  <c r="B144" i="18" l="1"/>
  <c r="AS4" i="17"/>
  <c r="AS63" i="17" s="1"/>
  <c r="AS68" i="17" s="1"/>
  <c r="B145" i="18" l="1"/>
  <c r="AT4" i="17"/>
  <c r="AT63" i="17" s="1"/>
  <c r="AT68" i="17" s="1"/>
  <c r="B146" i="18" l="1"/>
  <c r="AU4" i="17"/>
  <c r="AU63" i="17" s="1"/>
  <c r="AU68" i="17" s="1"/>
  <c r="B147" i="18" l="1"/>
  <c r="AV4" i="17"/>
  <c r="AV63" i="17" s="1"/>
  <c r="AV68" i="17" s="1"/>
  <c r="B148" i="18" l="1"/>
  <c r="AW4" i="17"/>
  <c r="AW63" i="17" s="1"/>
  <c r="AW68" i="17" s="1"/>
  <c r="B149" i="18" l="1"/>
  <c r="AX4" i="17"/>
  <c r="AX63" i="17" s="1"/>
  <c r="AX68" i="17" s="1"/>
  <c r="B150" i="18" l="1"/>
  <c r="AY4" i="17"/>
  <c r="AY63" i="17" s="1"/>
  <c r="AY68" i="17" s="1"/>
  <c r="B151" i="18" l="1"/>
  <c r="AZ4" i="17"/>
  <c r="AZ63" i="17" s="1"/>
  <c r="AZ68" i="17" s="1"/>
  <c r="B152" i="18" l="1"/>
  <c r="BA4" i="17"/>
  <c r="BA63" i="17" s="1"/>
  <c r="BA68" i="17" s="1"/>
  <c r="B153" i="18" l="1"/>
  <c r="B85" i="17"/>
  <c r="B20" i="18" s="1"/>
  <c r="B75" i="17"/>
  <c r="B77" i="17" s="1"/>
  <c r="C77" i="17" s="1"/>
  <c r="B80" i="17" a="1"/>
  <c r="B80" i="17" s="1"/>
  <c r="B86" i="17" l="1"/>
  <c r="B21" i="18" s="1"/>
  <c r="B22" i="18"/>
  <c r="B26" i="18"/>
  <c r="B27" i="18"/>
  <c r="J103" i="18"/>
  <c r="B28" i="18"/>
  <c r="J101" i="18"/>
  <c r="J102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tc={CC033DFD-BBE9-4E73-A0B7-0EDCAAE58FC3}</author>
    <author>tc={5FAB1396-CC64-49F4-8AA9-E821E44E0B27}</author>
    <author>tc={D610A2D2-54F1-4797-B4C5-1AF38695501D}</author>
    <author>tc={9B48E70C-F5DE-438D-A6C6-75C707EBEEB2}</author>
    <author>tc={88884908-750E-4980-9F65-684D20299F31}</author>
    <author>tc={D158CA6B-6846-43D3-9486-69DBB33BEDF7}</author>
  </authors>
  <commentList>
    <comment ref="C30" authorId="0" shapeId="0" xr:uid="{CC033DFD-BBE9-4E73-A0B7-0EDCAAE58FC3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DHA/VisaEnvoy, https://visaenvoy.com/student-visa-fees/</t>
      </text>
    </comment>
    <comment ref="C31" authorId="1" shapeId="0" xr:uid="{5FAB1396-CC64-49F4-8AA9-E821E44E0B2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Green Wings Migration, https://greenwingsmigration.com.au/visa-fees-increase-july-1st-2025/</t>
      </text>
    </comment>
    <comment ref="C32" authorId="2" shapeId="0" xr:uid="{D610A2D2-54F1-4797-B4C5-1AF38695501D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Green Wings Migration, https://greenwingsmigration.com.au/visa-fees-increase-july-1st-2025/</t>
      </text>
    </comment>
    <comment ref="C33" authorId="3" shapeId="0" xr:uid="{9B48E70C-F5DE-438D-A6C6-75C707EBEEB2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Green Wings Migration, https://greenwingsmigration.com.au/visa-fees-increase-july-1st-2025/</t>
      </text>
    </comment>
    <comment ref="C34" authorId="4" shapeId="0" xr:uid="{88884908-750E-4980-9F65-684D20299F31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ICEF Monitor, https://monitor.icef.com/2026/03/australia-doubles-post-study-work-visa-application-fee/</t>
      </text>
    </comment>
    <comment ref="C35" authorId="5" shapeId="0" xr:uid="{D158CA6B-6846-43D3-9486-69DBB33BEDF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Source: DHA, https://immi.homeaffairs.gov.au/visas/getting-a-visa/fees-and-charges/current-visa-pricing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B21" authorId="0" shapeId="0" xr:uid="{AFEEF0D1-87C2-459E-BE23-9B2CF7C73C62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Selecione: OTIMISTA, REALISTA ou PESSIMISTA. Isso ajusta automaticamente receitas e custos em toda a planilha.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C5" authorId="0" shapeId="0" xr:uid="{67F95617-5C20-44D4-9036-731152CC41DA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Valor automático do visto selecionado na aba DADOS BASE</t>
        </r>
      </text>
    </comment>
    <comment ref="C17" authorId="0" shapeId="0" xr:uid="{7759FC3F-F195-44A8-AA45-D7F91B00B849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Calculado automático: aluguel x semanas (2 ou 4) conforme aba DADOS BASE</t>
        </r>
      </text>
    </comment>
    <comment ref="C18" authorId="0" shapeId="0" xr:uid="{E71E74C7-CD67-45B8-8648-E189D2453CED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2 semanas de aluguel da cidade selecionada</t>
        </r>
      </text>
    </comment>
    <comment ref="C29" authorId="0" shapeId="0" xr:uid="{6BDF35F5-A5D0-4A8A-9F26-114D9F94AD3F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Student visa (500): OSHC 2 anos inteiros ($130 x 24 = $3.120)
Vistos 485, 482, 190, 186: apenas 1 mês de OSHC ($130)</t>
        </r>
      </text>
    </comment>
    <comment ref="C31" authorId="0" shapeId="0" xr:uid="{7EEB01AA-FB2C-47B9-9F68-A4B3AE882FCB}">
      <text>
        <r>
          <rPr>
            <b/>
            <sz val="9"/>
            <color indexed="81"/>
            <rFont val="Tahoma"/>
            <family val="2"/>
          </rPr>
          <t>Só se aplica a Student Visa (500).
Inglês+VET: 1 trim inglês ($3.500) + 1 trim VET ($2.000)
VET: 1 trim ($2.500)
Faculdade: 1 trim ($5.000)
Outros vistos: $0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B5" authorId="0" shapeId="0" xr:uid="{F629EF30-5CF3-4DAB-972E-1D1845BAC727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Salário casual mínimo (Fair Work). Este valor NÃO muda ao longo da projeção.</t>
        </r>
      </text>
    </comment>
    <comment ref="B6" authorId="0" shapeId="0" xr:uid="{B5EA97F5-3CD8-469D-97C9-F78365F7446B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Horas padrão. Pode ser ajustado semana a semana na aba PROJEÇÃO 52 SEMANAS.</t>
        </r>
      </text>
    </comment>
    <comment ref="B7" authorId="0" shapeId="0" xr:uid="{E30D089C-925B-49F4-B234-CC862001D2D4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Semanas após a chegada sem gerar receita.</t>
        </r>
      </text>
    </comment>
    <comment ref="B8" authorId="0" shapeId="0" xr:uid="{E4967DEE-89A0-4810-80A1-9CF0BE980BB6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Tempo entre começar a trabalhar e receber o primeiro salário.</t>
        </r>
      </text>
    </comment>
    <comment ref="B16" authorId="0" shapeId="0" xr:uid="{8A04066B-E8D1-4671-92E2-C15C2090E784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Quanto dinheiro você terá ao chegar na Austrália.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<sst xmlns="http://schemas.openxmlformats.org/spreadsheetml/2006/main" count="731" uniqueCount="472">
  <si>
    <t>1. OBJETIVO</t>
  </si>
  <si>
    <t>ArrivoAU — Chega preparado. Vive bem. 🇦🇺</t>
  </si>
  <si>
    <t>Sydney</t>
  </si>
  <si>
    <t>Melbourne</t>
  </si>
  <si>
    <t>Brisbane</t>
  </si>
  <si>
    <t>Perth</t>
  </si>
  <si>
    <t>Adelaide</t>
  </si>
  <si>
    <t>Canberra</t>
  </si>
  <si>
    <t>Hobart</t>
  </si>
  <si>
    <t>Gold Coast</t>
  </si>
  <si>
    <t>Fórmula → Semanal</t>
  </si>
  <si>
    <t>Divisor</t>
  </si>
  <si>
    <t>semanal</t>
  </si>
  <si>
    <t>valor * 1</t>
  </si>
  <si>
    <t>valor / 2</t>
  </si>
  <si>
    <t>(valor * 12) / 52</t>
  </si>
  <si>
    <t>bimestral</t>
  </si>
  <si>
    <t>(valor * 6) / 52</t>
  </si>
  <si>
    <t>trimestral</t>
  </si>
  <si>
    <t>(valor * 4) / 52</t>
  </si>
  <si>
    <t>semestral</t>
  </si>
  <si>
    <t>(valor * 2) / 52</t>
  </si>
  <si>
    <t>anual</t>
  </si>
  <si>
    <t>valor / 52</t>
  </si>
  <si>
    <t>REALISTA</t>
  </si>
  <si>
    <t>Cenário selecionado:</t>
  </si>
  <si>
    <t>Ajuste Custos Ativo:</t>
  </si>
  <si>
    <t>Valor ($)</t>
  </si>
  <si>
    <t>Transporte</t>
  </si>
  <si>
    <t>Uber/Taxi inicial</t>
  </si>
  <si>
    <t>Carga inicial</t>
  </si>
  <si>
    <t>Sem. Término</t>
  </si>
  <si>
    <t>Tipo</t>
  </si>
  <si>
    <t>Valor Total ($)</t>
  </si>
  <si>
    <t>Valor Semanal ($)</t>
  </si>
  <si>
    <t>Semanal Ajustado ($)</t>
  </si>
  <si>
    <t>opcional</t>
  </si>
  <si>
    <t>Valor por hora ($):</t>
  </si>
  <si>
    <t>Semana</t>
  </si>
  <si>
    <t>Saldo Inicial ($)</t>
  </si>
  <si>
    <t>Saldo Final ($)</t>
  </si>
  <si>
    <t>Saldo final (semana 52):</t>
  </si>
  <si>
    <t>Realista</t>
  </si>
  <si>
    <t>Item</t>
  </si>
  <si>
    <t>Internet (NBN / fibra)</t>
  </si>
  <si>
    <t>Telstra/Optus/Vodafone</t>
  </si>
  <si>
    <t>Seguro contents / renter's</t>
  </si>
  <si>
    <t>Transporte público (Opal/Myki)</t>
  </si>
  <si>
    <t>Streaming (Netflix/Spotify/etc)</t>
  </si>
  <si>
    <t>Netflix, Spotify, Disney+</t>
  </si>
  <si>
    <t>iCloud, Google One</t>
  </si>
  <si>
    <t>Anytime Fitness, etc</t>
  </si>
  <si>
    <t>Woolworths, Coles, Aldi</t>
  </si>
  <si>
    <t>Restaurantes / delivery</t>
  </si>
  <si>
    <t>Chemist Warehouse, Priceline</t>
  </si>
  <si>
    <t>Kmart, Target, op shops</t>
  </si>
  <si>
    <t>Reserva para imprevistos</t>
  </si>
  <si>
    <t>SALDO FINAL ($)</t>
  </si>
  <si>
    <t>Sem 1</t>
  </si>
  <si>
    <t>Sem 2</t>
  </si>
  <si>
    <t>Sem 3</t>
  </si>
  <si>
    <t>Sem 4</t>
  </si>
  <si>
    <t>Sem 5</t>
  </si>
  <si>
    <t>Sem 6</t>
  </si>
  <si>
    <t>Sem 7</t>
  </si>
  <si>
    <t>Sem 8</t>
  </si>
  <si>
    <t>Sem 9</t>
  </si>
  <si>
    <t>Sem 10</t>
  </si>
  <si>
    <t>Sem 11</t>
  </si>
  <si>
    <t>Sem 12</t>
  </si>
  <si>
    <t>Sem 13</t>
  </si>
  <si>
    <t>Sem 14</t>
  </si>
  <si>
    <t>Sem 15</t>
  </si>
  <si>
    <t>Sem 16</t>
  </si>
  <si>
    <t>Sem 17</t>
  </si>
  <si>
    <t>Sem 18</t>
  </si>
  <si>
    <t>Sem 19</t>
  </si>
  <si>
    <t>Sem 20</t>
  </si>
  <si>
    <t>Sem 21</t>
  </si>
  <si>
    <t>Sem 22</t>
  </si>
  <si>
    <t>Sem 23</t>
  </si>
  <si>
    <t>Sem 24</t>
  </si>
  <si>
    <t>Sem 25</t>
  </si>
  <si>
    <t>Sem 26</t>
  </si>
  <si>
    <t>Sem 27</t>
  </si>
  <si>
    <t>Sem 28</t>
  </si>
  <si>
    <t>Sem 29</t>
  </si>
  <si>
    <t>Sem 30</t>
  </si>
  <si>
    <t>Sem 31</t>
  </si>
  <si>
    <t>Sem 32</t>
  </si>
  <si>
    <t>Sem 33</t>
  </si>
  <si>
    <t>Sem 34</t>
  </si>
  <si>
    <t>Sem 35</t>
  </si>
  <si>
    <t>Sem 36</t>
  </si>
  <si>
    <t>Sem 37</t>
  </si>
  <si>
    <t>Sem 38</t>
  </si>
  <si>
    <t>Sem 39</t>
  </si>
  <si>
    <t>Sem 40</t>
  </si>
  <si>
    <t>Sem 41</t>
  </si>
  <si>
    <t>Sem 42</t>
  </si>
  <si>
    <t>Sem 43</t>
  </si>
  <si>
    <t>Sem 44</t>
  </si>
  <si>
    <t>Sem 45</t>
  </si>
  <si>
    <t>Sem 46</t>
  </si>
  <si>
    <t>Sem 47</t>
  </si>
  <si>
    <t>Sem 48</t>
  </si>
  <si>
    <t>Sem 49</t>
  </si>
  <si>
    <t>Sem 50</t>
  </si>
  <si>
    <t>Sem 51</t>
  </si>
  <si>
    <t>Sem 52</t>
  </si>
  <si>
    <t>Transp. Público Sem.($)</t>
  </si>
  <si>
    <t>Gym Sem.($)</t>
  </si>
  <si>
    <t>Fair Work/Flatmates/MoneySmart</t>
  </si>
  <si>
    <t>Superm. Sem.($)</t>
  </si>
  <si>
    <t>Rest./Delivery Sem.($)</t>
  </si>
  <si>
    <t>Bebidas Sem.($)</t>
  </si>
  <si>
    <t>Subclass</t>
  </si>
  <si>
    <t>Student Visa</t>
  </si>
  <si>
    <t>Skills in Demand (TSS)</t>
  </si>
  <si>
    <t>Employer Nomination Scheme</t>
  </si>
  <si>
    <t>Skilled Nominated (PR)</t>
  </si>
  <si>
    <t>Temporary Graduate</t>
  </si>
  <si>
    <t>Working Holiday</t>
  </si>
  <si>
    <t>Student Visa (500)</t>
  </si>
  <si>
    <t>4 semanas</t>
  </si>
  <si>
    <t xml:space="preserve">  - 1 trimestre VET</t>
  </si>
  <si>
    <t xml:space="preserve">  - 1 trimestre VET (3 meses)</t>
  </si>
  <si>
    <t>Optus/Vodafone/Telstra</t>
  </si>
  <si>
    <t>Kmart, IKEA, op shops</t>
  </si>
  <si>
    <t>(=) Saldo Final (semana 52):</t>
  </si>
  <si>
    <t>🚌 TRANSPORTE</t>
  </si>
  <si>
    <t>🚌 Transporte</t>
  </si>
  <si>
    <t>💪 Fitness</t>
  </si>
  <si>
    <t>ARRIVOAU – Proyección Financiera de los Primeros 12 Meses (v2.2)</t>
  </si>
  <si>
    <t>📘 CÓMO USAR ESTA HOJA DE CÁLCULO</t>
  </si>
  <si>
    <t>Ayudar a recién llegados a Australia a proyectar las finanzas de los primeros 12 meses (52 semanas). Permite simulaciones con escenarios (optimista, realista, pesimista). Los gráficos están justo después de los indicadores, y los datos de apoyo están en un área separada abajo (línea 100+).</t>
  </si>
  <si>
    <t>2. CÓMO IDENTIFICAR LAS CELDAS</t>
  </si>
  <si>
    <t>• 🟡 Fondo AMARILLO con texto ámbar = datos del usuario (editables).</t>
  </si>
  <si>
    <t>• 🟠 Fondo DORADO OSCURO con texto oscuro = categorías editables (si están llenas, las subclases se ponen en cero).</t>
  </si>
  <si>
    <t>• ⬜ Fondo GRIS CLARO con texto negro = cálculos intermedios (automáticos, no editar).</t>
  </si>
  <si>
    <t>• 🟢 Fondo VERDE con texto verde = totales e indicadores (automáticos).</t>
  </si>
  <si>
    <t>• 🔵 Fondo AZUL CLARO con texto azul = categorías y datos extraídos automáticamente.</t>
  </si>
  <si>
    <t>• ⬛ Fondo GRIS con texto negro = observaciones y campos calculados auxiliares.</t>
  </si>
  <si>
    <t>3. PROTECCIÓN DE LA HOJA</t>
  </si>
  <si>
    <t>Todas las pestañas están protegidas para evitar ediciones accidentales en fórmulas. Solo las celdas con fondo AMARILLO (🟡) están desbloqueadas para edición. Para desbloquear la hoja completa: Revisar → Desproteger Hoja → Contraseña: ArrivoAU</t>
  </si>
  <si>
    <t>4. FRECUENCIAS DE COSTOS</t>
  </si>
  <si>
    <t>Los costos pueden ser: semanal, quincenal, mensual, bimestral, trimestral, semestral o anual. La hoja convierte todo a base semanal y mensual automáticamente.</t>
  </si>
  <si>
    <t>5. PROYECCIÓN DE 52 SEMANAS</t>
  </si>
  <si>
    <t>Cada línea = una semana. Considera: costos fijos, variables, iniciales, de renovación, ingreso semanal, ajustes individuales y diferencia entre saldo proyectado y saldo bancario real.</t>
  </si>
  <si>
    <t>6. FACTOR DE HORAS TRABAJADAS</t>
  </si>
  <si>
    <t>El valor por hora es fijo (pestaña INGRESOS). Las horas semanales pueden ajustarse semana a semana en la pestaña PROYECCIÓN 52 SEMANAS.</t>
  </si>
  <si>
    <t>7. ESCENARIOS</t>
  </si>
  <si>
    <t>OPTIMISTA (+10% ingreso, -5% costos), REALISTA (sin ajuste), PESIMISTA (-20% ingreso, +10% costos). Seleccione en la pestaña DEFINICIONES Y ESCENARIOS.</t>
  </si>
  <si>
    <t>8. SALDO BANCARIO REAL</t>
  </si>
  <si>
    <t>En la pestaña PROYECCIÓN 52 SEMANAS, ingrese su saldo bancario real. La hoja calcula la diferencia. Negativa = costos no previstos. Positiva = ahorro por encima de lo planificado.</t>
  </si>
  <si>
    <t>9. COSTOS INICIALES Y DE RENOVACIÓN</t>
  </si>
  <si>
    <t>Los costos iniciales pueden incluirse o no en la proyección (ítem por ítem). Los costos de renovación (visa, OSHC, escuela) pueden configurarse para cualquier semana — de 26 (6 meses) a 52 (1 año) — en la columna "Semana" de la pestaña COSTOS INICIALES. Cambie la semana de cada ítem para definir cuándo entra en la proyección.</t>
  </si>
  <si>
    <t>10. DATOS BASE (CIUDADES)</t>
  </si>
  <si>
    <t>Contiene valores promedio por ciudad australiana (alquiler, alimentación, transporte, etc.). Permite completar automáticamente costos e ingresos según la ciudad seleccionada.</t>
  </si>
  <si>
    <t>11. RESUMEN INTELIGENTE</t>
  </si>
  <si>
    <t>Muestra indicadores (secciones A–E), seguidos de los gráficos (distribución de costos, saldo vs ingreso, escenarios). Los datos de apoyo de los gráficos están a partir de la línea 100, fuera del área visible — no es necesario ocultar líneas. La sección B incluye la diferencia promedio semanal (ingreso − costo).</t>
  </si>
  <si>
    <t>12. ORDEN DE LLENADO RECOMENDADO</t>
  </si>
  <si>
    <t>1️⃣ DATOS BASE → 2️⃣ DEFINICIONES Y ESCENARIOS → 3️⃣ COSTOS INICIALES → 4️⃣ COSTOS FIJOS → 5️⃣ COSTOS VARIABLES → 6️⃣ INGRESOS → 7️⃣ PROYECCIÓN 52 SEMANAS → 8️⃣ RESUMEN INTELIGENTE</t>
  </si>
  <si>
    <t>⚠️ La hoja funciona incluso con llenado parcial: basta con informar saldo inicial, valor/hora, horas/semana y algunos costos principales.</t>
  </si>
  <si>
    <t>ArrivoAU — Llega preparado. Vive bien. 🇦🇺</t>
  </si>
  <si>
    <t>DATOS BASE – Costos por Ciudad y Tasas de Visa</t>
  </si>
  <si>
    <t>Ciudad seleccionada:</t>
  </si>
  <si>
    <t>¿Usar valores de la ciudad como base?</t>
  </si>
  <si>
    <t>── COSTOS FIJOS POR CIUDAD ──</t>
  </si>
  <si>
    <t>Ciudad</t>
  </si>
  <si>
    <t>Alquiler Sem.($)</t>
  </si>
  <si>
    <t>Energía Mes($)</t>
  </si>
  <si>
    <t>Gas Mes($)</t>
  </si>
  <si>
    <t>Agua Mes($)</t>
  </si>
  <si>
    <t>Internet Mes($)</t>
  </si>
  <si>
    <t>Telefonía Mes($)</t>
  </si>
  <si>
    <t>Seguro Salud Mes($)</t>
  </si>
  <si>
    <t>Seguro Contents Mes($)</t>
  </si>
  <si>
    <t>Curso/Escuela Mes($)</t>
  </si>
  <si>
    <t>Material Didáct. Mes($)</t>
  </si>
  <si>
    <t>Streaming Mes($)</t>
  </si>
  <si>
    <t>Cloud Mes($)</t>
  </si>
  <si>
    <t>Salario Casual/Hora($)</t>
  </si>
  <si>
    <t>Fuente</t>
  </si>
  <si>
    <t>Actualización</t>
  </si>
  <si>
    <t>── COSTOS VARIABLES POR CIUDAD ──</t>
  </si>
  <si>
    <t>Café/Snacks Sem.($)</t>
  </si>
  <si>
    <t>Salidas/Cine Sem.($)</t>
  </si>
  <si>
    <t>Viajes Mes($)</t>
  </si>
  <si>
    <t>Cabello Mes($)</t>
  </si>
  <si>
    <t>Higiene Mes($)</t>
  </si>
  <si>
    <t>Medicamentos Mes($)</t>
  </si>
  <si>
    <t>Ropa Mes($)</t>
  </si>
  <si>
    <t>Artículos Casa Mes($)</t>
  </si>
  <si>
    <t>Remesa Mes($)</t>
  </si>
  <si>
    <t>Tasas Banc. Mes($)</t>
  </si>
  <si>
    <t>Regalos Mes($)</t>
  </si>
  <si>
    <t>Emergencias Sem.($)</t>
  </si>
  <si>
    <t>── TASAS DE VISA (Marzo 2026) ──</t>
  </si>
  <si>
    <t>Visa</t>
  </si>
  <si>
    <t>Tasa Aplicación ($)</t>
  </si>
  <si>
    <t>Observaciones</t>
  </si>
  <si>
    <t>Más común para estudiantes. +$700 si extensión posterior</t>
  </si>
  <si>
    <t>Patrocinado por empleador. Empleador generalmente paga</t>
  </si>
  <si>
    <t>Permanente (PR). Patrocinado por empleador</t>
  </si>
  <si>
    <t>PR vía nominación estatal. Points-tested</t>
  </si>
  <si>
    <t>Post-estudio. Aumento a $4.600 en Mar/2026</t>
  </si>
  <si>
    <t>1er WHV. Renovación = $640</t>
  </si>
  <si>
    <t>── CONFIGURACIÓN DE VISA Y RENOVACIÓN ──</t>
  </si>
  <si>
    <t>Visa seleccionada:</t>
  </si>
  <si>
    <t>Tasa de la visa seleccionada:</t>
  </si>
  <si>
    <t>Tipo de curso (si Student 500):</t>
  </si>
  <si>
    <t>Bond del alquiler:</t>
  </si>
  <si>
    <t>Dinero disponible (reserva $):</t>
  </si>
  <si>
    <t>Cuánto dinero (AUD) tendrá al llegar a Australia.</t>
  </si>
  <si>
    <t>── DETALLES DE RENOVACIÓN ──</t>
  </si>
  <si>
    <t>Tasa aplicación nueva visa (500)</t>
  </si>
  <si>
    <t>Renovación = nueva student visa</t>
  </si>
  <si>
    <t>Seguro OSHC renovación</t>
  </si>
  <si>
    <t>2 años OSHC completo ($130/mes x 24 = $3.120)</t>
  </si>
  <si>
    <t>Tasa de la agencia de inmigración</t>
  </si>
  <si>
    <t>Agente registrado MARA</t>
  </si>
  <si>
    <t>3 meses escuela pagados al momento</t>
  </si>
  <si>
    <t>Varía por tipo de curso (ver abajo)</t>
  </si>
  <si>
    <t>SI Inglés 6m + VET 1.5 años:</t>
  </si>
  <si>
    <t>1 trim Inglés + 1 trim VET en la matrícula</t>
  </si>
  <si>
    <t xml:space="preserve">  - 1 trimestre inglés (ELICOS)</t>
  </si>
  <si>
    <t>~$350/sem x 10 sem = pagado en la inscripción</t>
  </si>
  <si>
    <t>Pagado en la inscripción. Resto en cuotas</t>
  </si>
  <si>
    <t>SI VET 2 años:</t>
  </si>
  <si>
    <t>Pagado en la inscripción</t>
  </si>
  <si>
    <t>SI Facultad 2 años:</t>
  </si>
  <si>
    <t xml:space="preserve">  - 1 trimestre facultad (3 meses)</t>
  </si>
  <si>
    <t>TOTAL RENOVACIÓN ESTIMADO:</t>
  </si>
  <si>
    <t>Bond calculado (alquiler x semanas):</t>
  </si>
  <si>
    <t>DEFINICIONES Y ESCENARIOS</t>
  </si>
  <si>
    <t>FACTORES DE CONVERSIÓN</t>
  </si>
  <si>
    <t>Frecuencia</t>
  </si>
  <si>
    <t>quincenal</t>
  </si>
  <si>
    <t>mensual</t>
  </si>
  <si>
    <t>TABLA DE ESCENARIOS</t>
  </si>
  <si>
    <t>Escenario</t>
  </si>
  <si>
    <t>Ajuste Ingreso (%)</t>
  </si>
  <si>
    <t>Ajuste Costos (%)</t>
  </si>
  <si>
    <t>Descripción</t>
  </si>
  <si>
    <t>OPTIMISTA</t>
  </si>
  <si>
    <t>Ingreso +10%, Costos -5%</t>
  </si>
  <si>
    <t>Sin ajustes</t>
  </si>
  <si>
    <t>PESIMISTA</t>
  </si>
  <si>
    <t>Ingreso -20%, Costos +10%</t>
  </si>
  <si>
    <t>ESCENARIO ACTUAL</t>
  </si>
  <si>
    <t>Escenario seleccionado:</t>
  </si>
  <si>
    <t>Ajuste Ingreso Activo:</t>
  </si>
  <si>
    <t>Ajuste Costos Activo:</t>
  </si>
  <si>
    <t>COSTOS INICIALES, DE RENOVACIÓN Y VISA</t>
  </si>
  <si>
    <t>Nombre del Costo</t>
  </si>
  <si>
    <t>Categoría</t>
  </si>
  <si>
    <t>¿Incluir?</t>
  </si>
  <si>
    <t>── PRE-LLEGADA (1ª visa = inglés 6 meses + OSHC 6 meses) ──</t>
  </si>
  <si>
    <t>Tasa de la visa (según seleccionada)</t>
  </si>
  <si>
    <t>Sí</t>
  </si>
  <si>
    <t>Exámenes médicos</t>
  </si>
  <si>
    <t>Salud</t>
  </si>
  <si>
    <t>Rayos X + medicals vía panel clinic</t>
  </si>
  <si>
    <t>Traducciones juradas</t>
  </si>
  <si>
    <t>Documentación</t>
  </si>
  <si>
    <t>Certificadas por NAATI</t>
  </si>
  <si>
    <t>Seguro OSHC (6 meses – 1ª visa inglés)</t>
  </si>
  <si>
    <t>~$130/mes x 6. 1ª visa = inglés 6 meses</t>
  </si>
  <si>
    <t>Pasaje aéreo</t>
  </si>
  <si>
    <t>Brasil → Australia</t>
  </si>
  <si>
    <t>Equipaje extra</t>
  </si>
  <si>
    <t>No</t>
  </si>
  <si>
    <t>Tasa agencia de inmigración (1ª visa)</t>
  </si>
  <si>
    <t>── LLEGADA (Semana 1-2) ──</t>
  </si>
  <si>
    <t>Alojamiento temporal</t>
  </si>
  <si>
    <t>Alojamiento</t>
  </si>
  <si>
    <t>2 sem hostel/airbnb hasta encontrar share</t>
  </si>
  <si>
    <t>Aeropuerto + primeros días</t>
  </si>
  <si>
    <t>Chip de celular (prepago)</t>
  </si>
  <si>
    <t>Comunicación</t>
  </si>
  <si>
    <t>Tarjeta transporte (Opal/Myki)</t>
  </si>
  <si>
    <t>Bond (depósito alquiler)</t>
  </si>
  <si>
    <t>Bond = 4 semanas de alquiler</t>
  </si>
  <si>
    <t>Alquiler adelantado (2 semanas)</t>
  </si>
  <si>
    <t>2 semanas adelantadas</t>
  </si>
  <si>
    <t>Mobiliario inicial</t>
  </si>
  <si>
    <t>Mobiliario</t>
  </si>
  <si>
    <t>Ropa y artículos climáticos</t>
  </si>
  <si>
    <t>Personal</t>
  </si>
  <si>
    <t>Equipos de trabajo</t>
  </si>
  <si>
    <t>Trabajo</t>
  </si>
  <si>
    <t>Depende del área</t>
  </si>
  <si>
    <t>── ESCUELA / CURSO (1ª Visa) ──</t>
  </si>
  <si>
    <t>1er trim. Inglés (ELICOS)</t>
  </si>
  <si>
    <t>Educación</t>
  </si>
  <si>
    <t>~$350/sem x 10sem. Solo si inglés + VET</t>
  </si>
  <si>
    <t>1er trim. VET / curso técnico</t>
  </si>
  <si>
    <t>1er trim. Facultad</t>
  </si>
  <si>
    <t>Otros costos escuela</t>
  </si>
  <si>
    <t>Tasas extras, material</t>
  </si>
  <si>
    <t>── RENOVACIÓN (Sem. 52) — OSHC: 2 años p/ Student 500 | 1 mes p/ 485/482/190/186 ──</t>
  </si>
  <si>
    <t>Renovación = nueva student visa 500</t>
  </si>
  <si>
    <t>2 años OSHC completo ($130/mes x 24)</t>
  </si>
  <si>
    <t>Tasa agencia inmigración (renovación)</t>
  </si>
  <si>
    <t>Tasa agente MARA</t>
  </si>
  <si>
    <t>3 meses escuela (pagados al momento)</t>
  </si>
  <si>
    <t>1 trim inglés + 1 trim VET</t>
  </si>
  <si>
    <t>Otros costos renovación</t>
  </si>
  <si>
    <t>Otros</t>
  </si>
  <si>
    <t>── RESUMEN: ¿CUÁNTO NECESITA? ──</t>
  </si>
  <si>
    <t>Costos iniciales – TODOS (sem. 1–5):</t>
  </si>
  <si>
    <t>Costos iniciales – PROYECTADOS (sem. 1–5):</t>
  </si>
  <si>
    <t>Costos renovación – TODOS (sem. 48+):</t>
  </si>
  <si>
    <t>Costos renovación – PROYECTADOS (sem. 48+):</t>
  </si>
  <si>
    <t>TOTAL GENERAL (todos):</t>
  </si>
  <si>
    <t>TOTAL GENERAL (proyectados):</t>
  </si>
  <si>
    <t>⚠️ Costos iniciales (sem. 1–5) = cuánto necesita TENER ANTES de venir.</t>
  </si>
  <si>
    <t>COSTOS FIJOS</t>
  </si>
  <si>
    <t>Valor Unitario ($)</t>
  </si>
  <si>
    <t>Cant.</t>
  </si>
  <si>
    <t>Sem. Inicio</t>
  </si>
  <si>
    <t>Valor Mensual ($)</t>
  </si>
  <si>
    <t>🏠 VIVIENDA</t>
  </si>
  <si>
    <t>⚠️ Si se completa, reemplaza las subclases abajo</t>
  </si>
  <si>
    <t>Alquiler (habitación compartida)</t>
  </si>
  <si>
    <t>esencial</t>
  </si>
  <si>
    <t>Sharehouse / habitación</t>
  </si>
  <si>
    <t>Energía eléctrica</t>
  </si>
  <si>
    <t>Dividido con flatmates</t>
  </si>
  <si>
    <t>Gas por tubería</t>
  </si>
  <si>
    <t>Si aplica</t>
  </si>
  <si>
    <t>Agua / water rates</t>
  </si>
  <si>
    <t>Dividido o incluido</t>
  </si>
  <si>
    <t>📡 COMUNICACIÓN</t>
  </si>
  <si>
    <t>Plan residencial</t>
  </si>
  <si>
    <t>Telefonía móvil (plan)</t>
  </si>
  <si>
    <t>🏥 SALUD Y SEGURO</t>
  </si>
  <si>
    <t>Seguro salud (OSHC)</t>
  </si>
  <si>
    <t>Obligatorio para visa de estudiante</t>
  </si>
  <si>
    <t>Protege sus bienes</t>
  </si>
  <si>
    <t>Bus/tren/ferry semanal</t>
  </si>
  <si>
    <t>🎓 EDUCACIÓN</t>
  </si>
  <si>
    <t>Mensualidad curso / escuela</t>
  </si>
  <si>
    <t>Si se paga mensualmente</t>
  </si>
  <si>
    <t>Material didáctico / libros</t>
  </si>
  <si>
    <t>Libros, copias, materiales</t>
  </si>
  <si>
    <t>📺 SUSCRIPCIONES Y SERVICIOS</t>
  </si>
  <si>
    <t>Cloud / almacenamiento</t>
  </si>
  <si>
    <t>💪 FITNESS Y BIENESTAR</t>
  </si>
  <si>
    <t>Gym / gimnasio</t>
  </si>
  <si>
    <t>Otros costos fijos</t>
  </si>
  <si>
    <t>TOTAL COSTOS FIJOS</t>
  </si>
  <si>
    <t>🎨 LEYENDA DE COLORES</t>
  </si>
  <si>
    <t xml:space="preserve">  ✏️ Celdas editables por el usuario (amarillo)</t>
  </si>
  <si>
    <t xml:space="preserve">  ✏️ Categorías editables (dorado oscuro) — si se completan, subclases en cero</t>
  </si>
  <si>
    <t xml:space="preserve">  🔒 Cálculos automáticos (no editar)</t>
  </si>
  <si>
    <t xml:space="preserve">  ✅ Totales e indicadores</t>
  </si>
  <si>
    <t>categoría</t>
  </si>
  <si>
    <t>COSTOS VARIABLES</t>
  </si>
  <si>
    <t>🍽️ ALIMENTACIÓN</t>
  </si>
  <si>
    <t>Supermercado / feria</t>
  </si>
  <si>
    <t>Café / snacks fuera</t>
  </si>
  <si>
    <t>Café diario + snacks</t>
  </si>
  <si>
    <t>Uber Eats, Doordash, salir a cenar</t>
  </si>
  <si>
    <t>Bebidas (alcohólicas y no)</t>
  </si>
  <si>
    <t>El alcohol es caro en AU</t>
  </si>
  <si>
    <t>🎉 OCIO Y SOCIAL</t>
  </si>
  <si>
    <t>Salidas / eventos / cine</t>
  </si>
  <si>
    <t>Entretenimiento general</t>
  </si>
  <si>
    <t>Viajes cortos / paseos</t>
  </si>
  <si>
    <t>Day trips, playas, parques</t>
  </si>
  <si>
    <t>💈 CUIDADOS PERSONALES</t>
  </si>
  <si>
    <t>Corte de cabello / estética</t>
  </si>
  <si>
    <t>Barber / salón</t>
  </si>
  <si>
    <t>Higiene personal (shampoo, etc)</t>
  </si>
  <si>
    <t>Medicamentos / farmacia</t>
  </si>
  <si>
    <t>Medicamentos OTC, vitaminas</t>
  </si>
  <si>
    <t>👕 VESTIMENTA Y COMPRAS</t>
  </si>
  <si>
    <t>Ropa y calzado</t>
  </si>
  <si>
    <t>Artículos para casa (limpieza, etc)</t>
  </si>
  <si>
    <t>Productos de limpieza, utilidades</t>
  </si>
  <si>
    <t>💸 TRANSFERENCIAS Y FINANCIERO</t>
  </si>
  <si>
    <t>Remesa internacional (Wise/etc)</t>
  </si>
  <si>
    <t>Envío de dinero a la familia</t>
  </si>
  <si>
    <t>Tasas bancarias / tarjeta</t>
  </si>
  <si>
    <t>Si hay tasa mensual</t>
  </si>
  <si>
    <t>📦 OTROS VARIABLES</t>
  </si>
  <si>
    <t>Regalos / fechas especiales</t>
  </si>
  <si>
    <t>Cumpleaños, Navidad, etc</t>
  </si>
  <si>
    <t>Emergencias / imprevistos</t>
  </si>
  <si>
    <t>Otros costos variables</t>
  </si>
  <si>
    <t>TOTAL COSTOS VARIABLES</t>
  </si>
  <si>
    <t>INGRESOS</t>
  </si>
  <si>
    <t>INPUTS DE INGRESO</t>
  </si>
  <si>
    <t>Horas estándar por semana:</t>
  </si>
  <si>
    <t>Semanas sin trabajo (inicio):</t>
  </si>
  <si>
    <t>Retraso primer pago (semanas):</t>
  </si>
  <si>
    <t>CÁLCULOS DE INGRESO</t>
  </si>
  <si>
    <t>Primer pago en la semana:</t>
  </si>
  <si>
    <t>Ingreso semanal BASE:</t>
  </si>
  <si>
    <t>Ingreso semanal AJUSTADO (escenario):</t>
  </si>
  <si>
    <t>Saldo inicial (ref. DATOS BASE):</t>
  </si>
  <si>
    <t>PROYECCIÓN 52 SEMANAS – ARRIVOAU (Transposición: Semanas en las Columnas)</t>
  </si>
  <si>
    <t>Horas Trabajadas</t>
  </si>
  <si>
    <t>Ingreso Semanal ($)</t>
  </si>
  <si>
    <t>── COSTOS FIJOS ──</t>
  </si>
  <si>
    <t>⚡ Ajuste Costos Fijos</t>
  </si>
  <si>
    <t>SUBTOTAL COSTOS FIJOS</t>
  </si>
  <si>
    <t>── COSTOS VARIABLES ──</t>
  </si>
  <si>
    <t>⚡ Ajuste Costos Variables</t>
  </si>
  <si>
    <t>SUBTOTAL COSTOS VARIABLES</t>
  </si>
  <si>
    <t>Costos Iniciales ($)</t>
  </si>
  <si>
    <t>TOTAL COSTOS SEMANA</t>
  </si>
  <si>
    <t>INGRESO SEMANAL ($)</t>
  </si>
  <si>
    <t>SALDO PROYECTADO ($)</t>
  </si>
  <si>
    <t>Saldo Bancario Real ($)</t>
  </si>
  <si>
    <t>Diferencia ($)</t>
  </si>
  <si>
    <t>Clasificación</t>
  </si>
  <si>
    <t>✅ VERIFICACIÓN CONTABLE (CHECK)</t>
  </si>
  <si>
    <t>Saldo Inicial (dinero que tiene):</t>
  </si>
  <si>
    <t>(+) Total Ingresos (52 semanas):</t>
  </si>
  <si>
    <t>(−) Total Costos (52 semanas, c/ extras reales):</t>
  </si>
  <si>
    <t>(+/−) Diferencias bancarias (ajustes reales):</t>
  </si>
  <si>
    <t>🔍 CHECK (debe ser $0.00):</t>
  </si>
  <si>
    <t>INDICADORES DE LA PROYECCIÓN</t>
  </si>
  <si>
    <t>Semana en que el dinero se acaba:</t>
  </si>
  <si>
    <t>Promedio de costos semanales (c/ extras reales):</t>
  </si>
  <si>
    <t>Promedio de ingreso semanal ($):</t>
  </si>
  <si>
    <t>Total ingresos (52 semanas):</t>
  </si>
  <si>
    <t>Total costos (52 semanas, c/ extras reales):</t>
  </si>
  <si>
    <t>Riesgo financiero:</t>
  </si>
  <si>
    <t xml:space="preserve">  ✏️ Celdas editables por el usuario (dorado)</t>
  </si>
  <si>
    <t xml:space="preserve">     ↳ Categorías: si se completan, subclases en cero</t>
  </si>
  <si>
    <t>RESUMEN INTELIGENTE – ARRIVOAU</t>
  </si>
  <si>
    <t>A) SITUACIÓN INICIAL</t>
  </si>
  <si>
    <t>Semanas sin cobrar (inicio):</t>
  </si>
  <si>
    <t>Semanas de seguridad (saldo/costo semanal):</t>
  </si>
  <si>
    <t>B) PROMEDIOS ANUALES Y SEMANALES</t>
  </si>
  <si>
    <t>Ingreso total anual proyectado:</t>
  </si>
  <si>
    <t>Costo total anual proyectado:</t>
  </si>
  <si>
    <t>Ingreso promedio semanal:</t>
  </si>
  <si>
    <t>Costo promedio semanal:</t>
  </si>
  <si>
    <t>Diferencia promedio semanal:</t>
  </si>
  <si>
    <t>C) BALANCE INGRESO vs COSTOS</t>
  </si>
  <si>
    <t>Diferencia anual (Ingreso - Costos):</t>
  </si>
  <si>
    <t>D) RECOMENDACIONES AUTOMÁTICAS</t>
  </si>
  <si>
    <t>Reducción semanal necesaria p/ saldo positivo 52 sem.:</t>
  </si>
  <si>
    <t>O: aumento de ingreso semanal necesario:</t>
  </si>
  <si>
    <t>Horas adicionales/semana necesarias:</t>
  </si>
  <si>
    <t>E) DIFERENCIA SALDO REAL vs PROYECTADO</t>
  </si>
  <si>
    <t>Diferencia acumulada:</t>
  </si>
  <si>
    <t>Interpretación:</t>
  </si>
  <si>
    <t>F) DATOS PARA GRÁFICOS</t>
  </si>
  <si>
    <t>Saldo Proyectado ($)</t>
  </si>
  <si>
    <t>Con Iniciales ($)</t>
  </si>
  <si>
    <t>Sin Iniciales ($)</t>
  </si>
  <si>
    <t>Optimista</t>
  </si>
  <si>
    <t>Pesimista</t>
  </si>
  <si>
    <t>🏠 Vivienda</t>
  </si>
  <si>
    <t>📡 Comunicación</t>
  </si>
  <si>
    <t>🏥 Salud y Seguro</t>
  </si>
  <si>
    <t>🎓 Educación</t>
  </si>
  <si>
    <t>📺 Suscripciones</t>
  </si>
  <si>
    <t>🍽️ Alimentación</t>
  </si>
  <si>
    <t>🎉 Ocio y Social</t>
  </si>
  <si>
    <t>💈 Cuidados Personales</t>
  </si>
  <si>
    <t>👕 Vestimenta</t>
  </si>
  <si>
    <t>💸 Transferencias</t>
  </si>
  <si>
    <t>📦 Otros Variables</t>
  </si>
  <si>
    <t>⚡ Costos Iniciales (promedio)</t>
  </si>
  <si>
    <t>Inglés 6m + VET 1.5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</si>
</sst>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* #,##0.00_-;\-&quot;$&quot;* #,##0.00_-;_-&quot;$&quot;* &quot;-&quot;??_-;_-@_-"/>
    <numFmt numFmtId="165" formatCode="0.0%"/>
    <numFmt numFmtId="166" formatCode="&quot;$&quot;#,##0"/>
    <numFmt numFmtId="167" formatCode="&quot;$&quot;#,##0.00"/>
    <numFmt numFmtId="168" formatCode="&quot;$&quot;#,##0;\(&quot;$&quot;#,##0\);&quot;&quot;"/>
    <numFmt numFmtId="169" formatCode="_-&quot;$&quot;* #,##0_-;\-&quot;$&quot;* #,##0_-;_-&quot;$&quot;* &quot;-&quot;??_-;_-@_-"/>
  </numFmts>
  <fonts count="3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3087"/>
      <name val="Aptos Narrow"/>
      <family val="2"/>
      <scheme val="minor"/>
    </font>
    <font>
      <b/>
      <sz val="14"/>
      <color rgb="FF003087"/>
      <name val="Aptos Narrow"/>
      <family val="2"/>
      <scheme val="minor"/>
    </font>
    <font>
      <b/>
      <sz val="11"/>
      <color rgb="FF003087"/>
      <name val="Aptos Narrow"/>
      <family val="2"/>
      <scheme val="minor"/>
    </font>
    <font>
      <sz val="11"/>
      <color rgb="FFC8960C"/>
      <name val="Aptos Narrow"/>
      <family val="2"/>
      <scheme val="minor"/>
    </font>
    <font>
      <b/>
      <sz val="11"/>
      <color rgb="FFC8102E"/>
      <name val="Aptos Narrow"/>
      <family val="2"/>
      <scheme val="minor"/>
    </font>
    <font>
      <b/>
      <sz val="12"/>
      <color rgb="FF003087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FFF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rgb="FF003087"/>
      <name val="Aptos Narrow"/>
      <family val="2"/>
      <scheme val="minor"/>
    </font>
    <font>
      <b/>
      <sz val="12"/>
      <color rgb="FF003087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C8102E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C8960C"/>
      <name val="Aptos Narrow"/>
      <family val="2"/>
      <scheme val="minor"/>
    </font>
    <font>
      <b/>
      <sz val="11"/>
      <color rgb="FF155724"/>
      <name val="Aptos Narrow"/>
      <family val="2"/>
      <scheme val="minor"/>
    </font>
    <font>
      <b/>
      <sz val="11"/>
      <color rgb="FFC8960C"/>
      <name val="Aptos Narrow"/>
      <family val="2"/>
      <scheme val="minor"/>
    </font>
    <font>
      <sz val="11"/>
      <color rgb="FF155724"/>
      <name val="Aptos Narrow"/>
      <family val="2"/>
      <scheme val="minor"/>
    </font>
    <font>
      <b/>
      <sz val="12"/>
      <color rgb="FF0055A4"/>
      <name val="Aptos Narrow"/>
      <family val="2"/>
      <scheme val="minor"/>
    </font>
    <font>
      <b/>
      <sz val="11"/>
      <color rgb="FF0055A4"/>
      <name val="Aptos Narrow"/>
      <family val="2"/>
      <scheme val="minor"/>
    </font>
    <font>
      <b/>
      <sz val="11"/>
      <color rgb="FF155724"/>
      <name val="Aptos Narrow"/>
      <family val="2"/>
      <scheme val="minor"/>
    </font>
    <font>
      <b/>
      <sz val="12"/>
      <color rgb="FF155724"/>
      <name val="Aptos Narrow"/>
      <family val="2"/>
      <scheme val="minor"/>
    </font>
    <font>
      <b/>
      <sz val="12"/>
      <color rgb="FF155724"/>
      <name val="Aptos Narrow"/>
      <family val="2"/>
      <scheme val="minor"/>
    </font>
    <font>
      <i/>
      <sz val="11"/>
      <color rgb="FFC8960C"/>
      <name val="Aptos Narrow"/>
      <family val="2"/>
      <scheme val="minor"/>
    </font>
    <font>
      <b/>
      <sz val="12"/>
      <color rgb="FFC8960C"/>
      <name val="Aptos Narrow"/>
      <family val="2"/>
      <scheme val="minor"/>
    </font>
    <font>
      <sz val="11"/>
      <color rgb="FF555555"/>
      <name val="Aptos Narrow"/>
      <family val="2"/>
      <scheme val="minor"/>
    </font>
    <font>
      <sz val="11"/>
      <color rgb="FF0055A4"/>
      <name val="Aptos Narrow"/>
      <family val="2"/>
      <scheme val="minor"/>
    </font>
    <font>
      <sz val="11"/>
      <color rgb="FF333333"/>
      <name val="Aptos Narrow"/>
      <family val="2"/>
      <scheme val="minor"/>
    </font>
    <font>
      <b/>
      <sz val="11"/>
      <color rgb="FF8B6914"/>
      <name val="Aptos Narrow"/>
      <family val="2"/>
      <scheme val="minor"/>
    </font>
    <font>
      <sz val="11"/>
      <color rgb="FF8B6914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00308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6E4F0"/>
        <bgColor indexed="64"/>
      </patternFill>
    </fill>
    <fill>
      <patternFill patternType="solid">
        <fgColor rgb="FFFFF3CD"/>
        <bgColor indexed="64"/>
      </patternFill>
    </fill>
    <fill>
      <patternFill patternType="solid">
        <fgColor rgb="FFF4F6F9"/>
        <bgColor indexed="64"/>
      </patternFill>
    </fill>
    <fill>
      <patternFill patternType="solid">
        <fgColor rgb="FFD4EDDA"/>
        <bgColor indexed="64"/>
      </patternFill>
    </fill>
    <fill>
      <patternFill patternType="solid">
        <fgColor rgb="FFF5DEB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9" fillId="0" borderId="0" applyFont="0" applyFill="0" applyBorder="0" applyAlignment="0" applyProtection="0"/>
  </cellStyleXfs>
  <cellXfs count="8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1" fillId="11" borderId="0" xfId="0" applyFont="1" applyFill="1"/>
    <xf numFmtId="0" fontId="20" fillId="9" borderId="0" xfId="0" applyFont="1" applyFill="1"/>
    <xf numFmtId="0" fontId="14" fillId="10" borderId="0" xfId="0" applyFont="1" applyFill="1"/>
    <xf numFmtId="0" fontId="1" fillId="0" borderId="0" xfId="0" applyFont="1"/>
    <xf numFmtId="0" fontId="10" fillId="4" borderId="0" xfId="0" applyFont="1" applyFill="1" applyAlignment="1">
      <alignment horizontal="center"/>
    </xf>
    <xf numFmtId="166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10" fillId="4" borderId="0" xfId="0" applyFont="1" applyFill="1"/>
    <xf numFmtId="166" fontId="14" fillId="10" borderId="0" xfId="0" applyNumberFormat="1" applyFont="1" applyFill="1"/>
    <xf numFmtId="0" fontId="16" fillId="0" borderId="0" xfId="0" applyFont="1"/>
    <xf numFmtId="0" fontId="19" fillId="0" borderId="0" xfId="0" applyFont="1"/>
    <xf numFmtId="0" fontId="12" fillId="0" borderId="0" xfId="0" applyFont="1"/>
    <xf numFmtId="166" fontId="21" fillId="11" borderId="0" xfId="0" applyNumberFormat="1" applyFont="1" applyFill="1"/>
    <xf numFmtId="166" fontId="23" fillId="11" borderId="0" xfId="0" applyNumberFormat="1" applyFont="1" applyFill="1"/>
    <xf numFmtId="0" fontId="20" fillId="9" borderId="0" xfId="0" applyFont="1" applyFill="1" applyProtection="1">
      <protection locked="0"/>
    </xf>
    <xf numFmtId="166" fontId="22" fillId="9" borderId="0" xfId="0" applyNumberFormat="1" applyFont="1" applyFill="1" applyProtection="1">
      <protection locked="0"/>
    </xf>
    <xf numFmtId="165" fontId="0" fillId="5" borderId="0" xfId="0" applyNumberFormat="1" applyFill="1"/>
    <xf numFmtId="0" fontId="30" fillId="9" borderId="0" xfId="0" applyFont="1" applyFill="1" applyProtection="1">
      <protection locked="0"/>
    </xf>
    <xf numFmtId="0" fontId="0" fillId="2" borderId="0" xfId="0" applyFill="1"/>
    <xf numFmtId="0" fontId="4" fillId="7" borderId="0" xfId="0" applyFont="1" applyFill="1"/>
    <xf numFmtId="0" fontId="0" fillId="7" borderId="0" xfId="0" applyFill="1"/>
    <xf numFmtId="0" fontId="0" fillId="3" borderId="0" xfId="0" applyFill="1"/>
    <xf numFmtId="166" fontId="5" fillId="9" borderId="0" xfId="0" applyNumberFormat="1" applyFont="1" applyFill="1"/>
    <xf numFmtId="0" fontId="0" fillId="5" borderId="0" xfId="0" applyFill="1"/>
    <xf numFmtId="0" fontId="23" fillId="11" borderId="0" xfId="0" applyFont="1" applyFill="1"/>
    <xf numFmtId="166" fontId="1" fillId="6" borderId="0" xfId="0" applyNumberFormat="1" applyFont="1" applyFill="1"/>
    <xf numFmtId="166" fontId="5" fillId="9" borderId="0" xfId="0" applyNumberFormat="1" applyFont="1" applyFill="1" applyProtection="1">
      <protection locked="0"/>
    </xf>
    <xf numFmtId="0" fontId="5" fillId="9" borderId="0" xfId="0" applyFont="1" applyFill="1" applyProtection="1">
      <protection locked="0"/>
    </xf>
    <xf numFmtId="0" fontId="0" fillId="7" borderId="0" xfId="0" applyFill="1" applyProtection="1">
      <protection locked="0"/>
    </xf>
    <xf numFmtId="167" fontId="14" fillId="10" borderId="0" xfId="0" applyNumberFormat="1" applyFont="1" applyFill="1"/>
    <xf numFmtId="0" fontId="14" fillId="2" borderId="0" xfId="0" applyFont="1" applyFill="1"/>
    <xf numFmtId="0" fontId="18" fillId="2" borderId="0" xfId="0" applyFont="1" applyFill="1"/>
    <xf numFmtId="167" fontId="21" fillId="11" borderId="0" xfId="0" applyNumberFormat="1" applyFont="1" applyFill="1"/>
    <xf numFmtId="166" fontId="20" fillId="9" borderId="0" xfId="0" applyNumberFormat="1" applyFont="1" applyFill="1" applyProtection="1">
      <protection locked="0"/>
    </xf>
    <xf numFmtId="0" fontId="18" fillId="10" borderId="0" xfId="0" applyFont="1" applyFill="1"/>
    <xf numFmtId="167" fontId="18" fillId="10" borderId="0" xfId="0" applyNumberFormat="1" applyFont="1" applyFill="1"/>
    <xf numFmtId="0" fontId="11" fillId="0" borderId="0" xfId="0" applyFont="1"/>
    <xf numFmtId="166" fontId="24" fillId="10" borderId="0" xfId="0" applyNumberFormat="1" applyFont="1" applyFill="1"/>
    <xf numFmtId="167" fontId="20" fillId="9" borderId="0" xfId="0" applyNumberFormat="1" applyFont="1" applyFill="1" applyProtection="1">
      <protection locked="0"/>
    </xf>
    <xf numFmtId="0" fontId="18" fillId="0" borderId="0" xfId="0" applyFont="1"/>
    <xf numFmtId="0" fontId="4" fillId="8" borderId="0" xfId="0" applyFont="1" applyFill="1"/>
    <xf numFmtId="0" fontId="0" fillId="8" borderId="0" xfId="0" applyFill="1"/>
    <xf numFmtId="0" fontId="25" fillId="8" borderId="0" xfId="0" applyFont="1" applyFill="1"/>
    <xf numFmtId="0" fontId="1" fillId="5" borderId="0" xfId="0" applyFont="1" applyFill="1"/>
    <xf numFmtId="166" fontId="18" fillId="10" borderId="0" xfId="0" applyNumberFormat="1" applyFont="1" applyFill="1"/>
    <xf numFmtId="0" fontId="20" fillId="0" borderId="0" xfId="0" applyFont="1"/>
    <xf numFmtId="0" fontId="13" fillId="2" borderId="0" xfId="0" applyFont="1" applyFill="1"/>
    <xf numFmtId="0" fontId="16" fillId="2" borderId="0" xfId="0" applyFont="1" applyFill="1"/>
    <xf numFmtId="167" fontId="26" fillId="11" borderId="0" xfId="0" applyNumberFormat="1" applyFont="1" applyFill="1"/>
    <xf numFmtId="167" fontId="17" fillId="11" borderId="0" xfId="0" applyNumberFormat="1" applyFont="1" applyFill="1"/>
    <xf numFmtId="167" fontId="13" fillId="9" borderId="0" xfId="0" applyNumberFormat="1" applyFont="1" applyFill="1"/>
    <xf numFmtId="0" fontId="27" fillId="11" borderId="0" xfId="0" applyFont="1" applyFill="1"/>
    <xf numFmtId="0" fontId="1" fillId="6" borderId="0" xfId="0" applyFont="1" applyFill="1"/>
    <xf numFmtId="0" fontId="26" fillId="11" borderId="0" xfId="0" applyFont="1" applyFill="1"/>
    <xf numFmtId="0" fontId="28" fillId="11" borderId="0" xfId="0" applyFont="1" applyFill="1"/>
    <xf numFmtId="0" fontId="13" fillId="0" borderId="0" xfId="0" applyFont="1"/>
    <xf numFmtId="0" fontId="22" fillId="9" borderId="0" xfId="0" applyFont="1" applyFill="1"/>
    <xf numFmtId="0" fontId="29" fillId="9" borderId="0" xfId="0" applyFont="1" applyFill="1"/>
    <xf numFmtId="0" fontId="15" fillId="10" borderId="0" xfId="0" applyFont="1" applyFill="1"/>
    <xf numFmtId="168" fontId="22" fillId="9" borderId="0" xfId="0" applyNumberFormat="1" applyFont="1" applyFill="1" applyProtection="1">
      <protection locked="0"/>
    </xf>
    <xf numFmtId="0" fontId="0" fillId="6" borderId="0" xfId="0" applyFill="1"/>
    <xf numFmtId="169" fontId="0" fillId="0" borderId="0" xfId="1" applyNumberFormat="1" applyFont="1" applyProtection="1"/>
    <xf numFmtId="0" fontId="31" fillId="0" borderId="0" xfId="0" applyFont="1"/>
    <xf numFmtId="0" fontId="23" fillId="0" borderId="0" xfId="0" applyFont="1"/>
    <xf numFmtId="0" fontId="32" fillId="0" borderId="0" xfId="0" applyFont="1"/>
    <xf numFmtId="0" fontId="33" fillId="0" borderId="0" xfId="0" applyFont="1"/>
    <xf numFmtId="167" fontId="5" fillId="9" borderId="0" xfId="0" applyNumberFormat="1" applyFont="1" applyFill="1" applyProtection="1">
      <protection locked="0"/>
    </xf>
    <xf numFmtId="165" fontId="5" fillId="9" borderId="0" xfId="0" applyNumberFormat="1" applyFont="1" applyFill="1" applyProtection="1">
      <protection locked="0"/>
    </xf>
    <xf numFmtId="0" fontId="34" fillId="12" borderId="0" xfId="0" applyFont="1" applyFill="1"/>
    <xf numFmtId="166" fontId="34" fillId="12" borderId="0" xfId="0" applyNumberFormat="1" applyFont="1" applyFill="1" applyProtection="1">
      <protection locked="0"/>
    </xf>
    <xf numFmtId="0" fontId="34" fillId="12" borderId="0" xfId="0" applyFont="1" applyFill="1" applyProtection="1">
      <protection locked="0"/>
    </xf>
    <xf numFmtId="0" fontId="35" fillId="12" borderId="0" xfId="0" applyFont="1" applyFill="1"/>
  </cellXfs>
  <cellStyles count="2">
    <cellStyle name="Moeda" xfId="1" builtinId="4"/>
    <cellStyle name="Normal" xfId="0" builtinId="0"/>
  </cellStyles>
  <dxfs count="4"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C8102E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C8102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Distribuição de Custos (com Iniciais)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'RESUMEN INTELIGENTE'!$F$101</c:f>
              <c:strCache>
                <c:ptCount val="1"/>
                <c:pt idx="0">
                  <c:v>Con Iniciales ($)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508-42FC-8987-9A7E6928A2D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508-42FC-8987-9A7E6928A2D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508-42FC-8987-9A7E6928A2D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508-42FC-8987-9A7E6928A2D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508-42FC-8987-9A7E6928A2D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508-42FC-8987-9A7E6928A2D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508-42FC-8987-9A7E6928A2D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508-42FC-8987-9A7E6928A2D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508-42FC-8987-9A7E6928A2D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508-42FC-8987-9A7E6928A2D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508-42FC-8987-9A7E6928A2D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508-42FC-8987-9A7E6928A2D1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1508-42FC-8987-9A7E6928A2D1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1508-42FC-8987-9A7E6928A2D1}"/>
              </c:ext>
            </c:extLst>
          </c:dPt>
          <c:dLbls>
            <c:dLbl>
              <c:idx val="0"/>
              <c:layout>
                <c:manualLayout>
                  <c:x val="-0.12949059492563431"/>
                  <c:y val="-0.1402015893846602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08-42FC-8987-9A7E6928A2D1}"/>
                </c:ext>
              </c:extLst>
            </c:dLbl>
            <c:dLbl>
              <c:idx val="1"/>
              <c:layout>
                <c:manualLayout>
                  <c:x val="0.10289785651793526"/>
                  <c:y val="-0.415627369495479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08-42FC-8987-9A7E6928A2D1}"/>
                </c:ext>
              </c:extLst>
            </c:dLbl>
            <c:dLbl>
              <c:idx val="7"/>
              <c:layout>
                <c:manualLayout>
                  <c:x val="8.4592300962379699E-2"/>
                  <c:y val="-5.069262175561388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508-42FC-8987-9A7E6928A2D1}"/>
                </c:ext>
              </c:extLst>
            </c:dLbl>
            <c:dLbl>
              <c:idx val="8"/>
              <c:layout>
                <c:manualLayout>
                  <c:x val="0.14410640857392826"/>
                  <c:y val="-3.91185476815398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08-42FC-8987-9A7E6928A2D1}"/>
                </c:ext>
              </c:extLst>
            </c:dLbl>
            <c:dLbl>
              <c:idx val="13"/>
              <c:layout>
                <c:manualLayout>
                  <c:x val="-1.5801071741032357E-2"/>
                  <c:y val="-8.667286380869057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508-42FC-8987-9A7E6928A2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INTELIGENTE'!$E$102:$E$115</c:f>
              <c:strCache>
                <c:ptCount val="14"/>
                <c:pt idx="0">
                  <c:v>🏠 Vivienda</c:v>
                </c:pt>
                <c:pt idx="1">
                  <c:v>📡 Comunicación</c:v>
                </c:pt>
                <c:pt idx="2">
                  <c:v>🏥 Salud y Seguro</c:v>
                </c:pt>
                <c:pt idx="3">
                  <c:v>🚌 Transporte</c:v>
                </c:pt>
                <c:pt idx="4">
                  <c:v>🎓 Educación</c:v>
                </c:pt>
                <c:pt idx="5">
                  <c:v>📺 Suscripciones</c:v>
                </c:pt>
                <c:pt idx="6">
                  <c:v>💪 Fitness</c:v>
                </c:pt>
                <c:pt idx="7">
                  <c:v>🍽️ Alimentación</c:v>
                </c:pt>
                <c:pt idx="8">
                  <c:v>🎉 Ocio y Social</c:v>
                </c:pt>
                <c:pt idx="9">
                  <c:v>💈 Cuidados Personales</c:v>
                </c:pt>
                <c:pt idx="10">
                  <c:v>👕 Vestimenta</c:v>
                </c:pt>
                <c:pt idx="11">
                  <c:v>💸 Transferencias</c:v>
                </c:pt>
                <c:pt idx="12">
                  <c:v>📦 Otros Variables</c:v>
                </c:pt>
                <c:pt idx="13">
                  <c:v>⚡ Costos Iniciales (promedio)</c:v>
                </c:pt>
              </c:strCache>
            </c:strRef>
          </c:cat>
          <c:val>
            <c:numRef>
              <c:f>'RESUMEN INTELIGENTE'!$F$102:$F$115</c:f>
              <c:numCache>
                <c:formatCode>_-"$"* #,##0_-;\-"$"* #,##0_-;_-"$"* "-"??_-;_-@_-</c:formatCode>
                <c:ptCount val="14"/>
                <c:pt idx="0">
                  <c:v>392.69231097633161</c:v>
                </c:pt>
                <c:pt idx="1">
                  <c:v>23.076924852071144</c:v>
                </c:pt>
                <c:pt idx="2">
                  <c:v>34.615387278106716</c:v>
                </c:pt>
                <c:pt idx="3">
                  <c:v>50</c:v>
                </c:pt>
                <c:pt idx="4">
                  <c:v>4.6153849704142287</c:v>
                </c:pt>
                <c:pt idx="5">
                  <c:v>8.0769236982249009</c:v>
                </c:pt>
                <c:pt idx="6">
                  <c:v>15</c:v>
                </c:pt>
                <c:pt idx="7">
                  <c:v>175</c:v>
                </c:pt>
                <c:pt idx="8">
                  <c:v>36.538462426035572</c:v>
                </c:pt>
                <c:pt idx="9">
                  <c:v>15.000001153846243</c:v>
                </c:pt>
                <c:pt idx="10">
                  <c:v>15.000001153846243</c:v>
                </c:pt>
                <c:pt idx="11">
                  <c:v>1.1538462426035572</c:v>
                </c:pt>
                <c:pt idx="12">
                  <c:v>24.61538497041423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1508-42FC-8987-9A7E6928A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Distribuição de Custos (sem Iniciais)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'RESUMEN INTELIGENTE'!$M$101</c:f>
              <c:strCache>
                <c:ptCount val="1"/>
                <c:pt idx="0">
                  <c:v>Sin Iniciales ($)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005-4B34-BED0-2574D24450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005-4B34-BED0-2574D24450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005-4B34-BED0-2574D244503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005-4B34-BED0-2574D244503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005-4B34-BED0-2574D244503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005-4B34-BED0-2574D244503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005-4B34-BED0-2574D244503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005-4B34-BED0-2574D244503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005-4B34-BED0-2574D244503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005-4B34-BED0-2574D244503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005-4B34-BED0-2574D244503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005-4B34-BED0-2574D2445031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005-4B34-BED0-2574D2445031}"/>
              </c:ext>
            </c:extLst>
          </c:dPt>
          <c:dLbls>
            <c:dLbl>
              <c:idx val="0"/>
              <c:layout>
                <c:manualLayout>
                  <c:x val="0.12122028380949301"/>
                  <c:y val="-3.58953047535724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05-4B34-BED0-2574D2445031}"/>
                </c:ext>
              </c:extLst>
            </c:dLbl>
            <c:dLbl>
              <c:idx val="2"/>
              <c:layout>
                <c:manualLayout>
                  <c:x val="6.0960619142319733E-2"/>
                  <c:y val="-3.91185476815398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05-4B34-BED0-2574D2445031}"/>
                </c:ext>
              </c:extLst>
            </c:dLbl>
            <c:dLbl>
              <c:idx val="7"/>
              <c:layout>
                <c:manualLayout>
                  <c:x val="-4.0515880073512374E-2"/>
                  <c:y val="-2.51968503937007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005-4B34-BED0-2574D24450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INTELIGENTE'!$L$102:$L$114</c:f>
              <c:strCache>
                <c:ptCount val="13"/>
                <c:pt idx="0">
                  <c:v>🏠 Vivienda</c:v>
                </c:pt>
                <c:pt idx="1">
                  <c:v>📡 Comunicación</c:v>
                </c:pt>
                <c:pt idx="2">
                  <c:v>🏥 Salud y Seguro</c:v>
                </c:pt>
                <c:pt idx="3">
                  <c:v>🚌 Transporte</c:v>
                </c:pt>
                <c:pt idx="4">
                  <c:v>🎓 Educación</c:v>
                </c:pt>
                <c:pt idx="5">
                  <c:v>📺 Suscripciones</c:v>
                </c:pt>
                <c:pt idx="6">
                  <c:v>💪 Fitness</c:v>
                </c:pt>
                <c:pt idx="7">
                  <c:v>🍽️ Alimentación</c:v>
                </c:pt>
                <c:pt idx="8">
                  <c:v>🎉 Ocio y Social</c:v>
                </c:pt>
                <c:pt idx="9">
                  <c:v>💈 Cuidados Personales</c:v>
                </c:pt>
                <c:pt idx="10">
                  <c:v>👕 Vestimenta</c:v>
                </c:pt>
                <c:pt idx="11">
                  <c:v>💸 Transferencias</c:v>
                </c:pt>
                <c:pt idx="12">
                  <c:v>📦 Otros Variables</c:v>
                </c:pt>
              </c:strCache>
            </c:strRef>
          </c:cat>
          <c:val>
            <c:numRef>
              <c:f>'RESUMEN INTELIGENTE'!$M$102:$M$114</c:f>
              <c:numCache>
                <c:formatCode>"$"#,##0.00</c:formatCode>
                <c:ptCount val="13"/>
                <c:pt idx="0">
                  <c:v>392.69231097633161</c:v>
                </c:pt>
                <c:pt idx="1">
                  <c:v>23.076924852071144</c:v>
                </c:pt>
                <c:pt idx="2">
                  <c:v>34.615387278106716</c:v>
                </c:pt>
                <c:pt idx="3">
                  <c:v>50</c:v>
                </c:pt>
                <c:pt idx="4">
                  <c:v>4.6153849704142287</c:v>
                </c:pt>
                <c:pt idx="5">
                  <c:v>8.0769236982249009</c:v>
                </c:pt>
                <c:pt idx="6">
                  <c:v>15</c:v>
                </c:pt>
                <c:pt idx="7">
                  <c:v>175</c:v>
                </c:pt>
                <c:pt idx="8">
                  <c:v>36.538462426035572</c:v>
                </c:pt>
                <c:pt idx="9">
                  <c:v>15.000001153846243</c:v>
                </c:pt>
                <c:pt idx="10">
                  <c:v>15.000001153846243</c:v>
                </c:pt>
                <c:pt idx="11">
                  <c:v>1.1538462426035572</c:v>
                </c:pt>
                <c:pt idx="12">
                  <c:v>24.61538497041423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005-4B34-BED0-2574D24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vs Receita Semanal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'RESUMEN INTELIGENTE'!$B$101</c:f>
              <c:strCache>
                <c:ptCount val="1"/>
                <c:pt idx="0">
                  <c:v>Saldo Proyectado ($)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'RESUMEN INTELIGENTE'!$A$102:$A$153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'RESUMEN INTELIGENTE'!$B$102:$B$153</c:f>
              <c:numCache>
                <c:formatCode>_-"$"* #,##0_-;\-"$"* #,##0_-;_-"$"* "-"??_-;_-@_-</c:formatCode>
                <c:ptCount val="52"/>
                <c:pt idx="0">
                  <c:v>19204.615372278105</c:v>
                </c:pt>
                <c:pt idx="1">
                  <c:v>18409.230744556211</c:v>
                </c:pt>
                <c:pt idx="2">
                  <c:v>17613.846116834316</c:v>
                </c:pt>
                <c:pt idx="3">
                  <c:v>16818.461489112422</c:v>
                </c:pt>
                <c:pt idx="4">
                  <c:v>17153.476861390529</c:v>
                </c:pt>
                <c:pt idx="5">
                  <c:v>17488.492233668636</c:v>
                </c:pt>
                <c:pt idx="6">
                  <c:v>17823.507605946743</c:v>
                </c:pt>
                <c:pt idx="7">
                  <c:v>18158.52297822485</c:v>
                </c:pt>
                <c:pt idx="8">
                  <c:v>18493.538350502957</c:v>
                </c:pt>
                <c:pt idx="9">
                  <c:v>18828.553722781064</c:v>
                </c:pt>
                <c:pt idx="10">
                  <c:v>19163.569095059171</c:v>
                </c:pt>
                <c:pt idx="11">
                  <c:v>19498.584467337278</c:v>
                </c:pt>
                <c:pt idx="12">
                  <c:v>19833.599839615385</c:v>
                </c:pt>
                <c:pt idx="13">
                  <c:v>20168.615211893492</c:v>
                </c:pt>
                <c:pt idx="14">
                  <c:v>20503.630584171598</c:v>
                </c:pt>
                <c:pt idx="15">
                  <c:v>20838.645956449705</c:v>
                </c:pt>
                <c:pt idx="16">
                  <c:v>21173.661328727812</c:v>
                </c:pt>
                <c:pt idx="17">
                  <c:v>21508.676701005919</c:v>
                </c:pt>
                <c:pt idx="18">
                  <c:v>21843.692073284026</c:v>
                </c:pt>
                <c:pt idx="19">
                  <c:v>22178.707445562133</c:v>
                </c:pt>
                <c:pt idx="20">
                  <c:v>22513.72281784024</c:v>
                </c:pt>
                <c:pt idx="21">
                  <c:v>22848.738190118347</c:v>
                </c:pt>
                <c:pt idx="22">
                  <c:v>23183.753562396454</c:v>
                </c:pt>
                <c:pt idx="23">
                  <c:v>23518.768934674561</c:v>
                </c:pt>
                <c:pt idx="24">
                  <c:v>23853.784306952668</c:v>
                </c:pt>
                <c:pt idx="25">
                  <c:v>24188.799679230775</c:v>
                </c:pt>
                <c:pt idx="26">
                  <c:v>24523.815051508882</c:v>
                </c:pt>
                <c:pt idx="27">
                  <c:v>24858.830423786989</c:v>
                </c:pt>
                <c:pt idx="28">
                  <c:v>25193.845796065096</c:v>
                </c:pt>
                <c:pt idx="29">
                  <c:v>25528.861168343203</c:v>
                </c:pt>
                <c:pt idx="30">
                  <c:v>25863.87654062131</c:v>
                </c:pt>
                <c:pt idx="31">
                  <c:v>26198.891912899417</c:v>
                </c:pt>
                <c:pt idx="32">
                  <c:v>26533.907285177524</c:v>
                </c:pt>
                <c:pt idx="33">
                  <c:v>26868.922657455631</c:v>
                </c:pt>
                <c:pt idx="34">
                  <c:v>27203.938029733737</c:v>
                </c:pt>
                <c:pt idx="35">
                  <c:v>27538.953402011844</c:v>
                </c:pt>
                <c:pt idx="36">
                  <c:v>27873.968774289951</c:v>
                </c:pt>
                <c:pt idx="37">
                  <c:v>28208.984146568058</c:v>
                </c:pt>
                <c:pt idx="38">
                  <c:v>28543.999518846165</c:v>
                </c:pt>
                <c:pt idx="39">
                  <c:v>28879.014891124272</c:v>
                </c:pt>
                <c:pt idx="40">
                  <c:v>29214.030263402379</c:v>
                </c:pt>
                <c:pt idx="41">
                  <c:v>29549.045635680486</c:v>
                </c:pt>
                <c:pt idx="42">
                  <c:v>29884.061007958593</c:v>
                </c:pt>
                <c:pt idx="43">
                  <c:v>30219.0763802367</c:v>
                </c:pt>
                <c:pt idx="44">
                  <c:v>30554.091752514807</c:v>
                </c:pt>
                <c:pt idx="45">
                  <c:v>30889.107124792914</c:v>
                </c:pt>
                <c:pt idx="46">
                  <c:v>31224.122497071021</c:v>
                </c:pt>
                <c:pt idx="47">
                  <c:v>31559.137869349128</c:v>
                </c:pt>
                <c:pt idx="48">
                  <c:v>31894.153241627235</c:v>
                </c:pt>
                <c:pt idx="49">
                  <c:v>32229.168613905338</c:v>
                </c:pt>
                <c:pt idx="50">
                  <c:v>32564.183986183441</c:v>
                </c:pt>
                <c:pt idx="51">
                  <c:v>32899.199358461541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9A-4994-8A52-6A3EBF7515D8}"/>
            </c:ext>
          </c:extLst>
        </c:ser>
        <c:ser>
          <c:idx val="2"/>
          <c:order val="1"/>
          <c:tx>
            <c:strRef>
              <c:f>'RESUMEN INTELIGENTE'!$C$101</c:f>
              <c:strCache>
                <c:ptCount val="1"/>
                <c:pt idx="0">
                  <c:v>Ingreso Semanal ($)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'RESUMEN INTELIGENTE'!$A$102:$A$153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'RESUMEN INTELIGENTE'!$C$102:$C$153</c:f>
              <c:numCache>
                <c:formatCode>_-"$"* #,##0_-;\-"$"* #,##0_-;_-"$"* "-"??_-;_-@_-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1130.4000000000001</c:v>
                </c:pt>
                <c:pt idx="5">
                  <c:v>1130.4000000000001</c:v>
                </c:pt>
                <c:pt idx="6">
                  <c:v>1130.4000000000001</c:v>
                </c:pt>
                <c:pt idx="7">
                  <c:v>1130.4000000000001</c:v>
                </c:pt>
                <c:pt idx="8">
                  <c:v>1130.4000000000001</c:v>
                </c:pt>
                <c:pt idx="9">
                  <c:v>1130.4000000000001</c:v>
                </c:pt>
                <c:pt idx="10">
                  <c:v>1130.4000000000001</c:v>
                </c:pt>
                <c:pt idx="11">
                  <c:v>1130.4000000000001</c:v>
                </c:pt>
                <c:pt idx="12">
                  <c:v>1130.4000000000001</c:v>
                </c:pt>
                <c:pt idx="13">
                  <c:v>1130.4000000000001</c:v>
                </c:pt>
                <c:pt idx="14">
                  <c:v>1130.4000000000001</c:v>
                </c:pt>
                <c:pt idx="15">
                  <c:v>1130.4000000000001</c:v>
                </c:pt>
                <c:pt idx="16">
                  <c:v>1130.4000000000001</c:v>
                </c:pt>
                <c:pt idx="17">
                  <c:v>1130.4000000000001</c:v>
                </c:pt>
                <c:pt idx="18">
                  <c:v>1130.4000000000001</c:v>
                </c:pt>
                <c:pt idx="19">
                  <c:v>1130.4000000000001</c:v>
                </c:pt>
                <c:pt idx="20">
                  <c:v>1130.4000000000001</c:v>
                </c:pt>
                <c:pt idx="21">
                  <c:v>1130.4000000000001</c:v>
                </c:pt>
                <c:pt idx="22">
                  <c:v>1130.4000000000001</c:v>
                </c:pt>
                <c:pt idx="23">
                  <c:v>1130.4000000000001</c:v>
                </c:pt>
                <c:pt idx="24">
                  <c:v>1130.4000000000001</c:v>
                </c:pt>
                <c:pt idx="25">
                  <c:v>1130.4000000000001</c:v>
                </c:pt>
                <c:pt idx="26">
                  <c:v>1130.4000000000001</c:v>
                </c:pt>
                <c:pt idx="27">
                  <c:v>1130.4000000000001</c:v>
                </c:pt>
                <c:pt idx="28">
                  <c:v>1130.4000000000001</c:v>
                </c:pt>
                <c:pt idx="29">
                  <c:v>1130.4000000000001</c:v>
                </c:pt>
                <c:pt idx="30">
                  <c:v>1130.4000000000001</c:v>
                </c:pt>
                <c:pt idx="31">
                  <c:v>1130.4000000000001</c:v>
                </c:pt>
                <c:pt idx="32">
                  <c:v>1130.4000000000001</c:v>
                </c:pt>
                <c:pt idx="33">
                  <c:v>1130.4000000000001</c:v>
                </c:pt>
                <c:pt idx="34">
                  <c:v>1130.4000000000001</c:v>
                </c:pt>
                <c:pt idx="35">
                  <c:v>1130.4000000000001</c:v>
                </c:pt>
                <c:pt idx="36">
                  <c:v>1130.4000000000001</c:v>
                </c:pt>
                <c:pt idx="37">
                  <c:v>1130.4000000000001</c:v>
                </c:pt>
                <c:pt idx="38">
                  <c:v>1130.4000000000001</c:v>
                </c:pt>
                <c:pt idx="39">
                  <c:v>1130.4000000000001</c:v>
                </c:pt>
                <c:pt idx="40">
                  <c:v>1130.4000000000001</c:v>
                </c:pt>
                <c:pt idx="41">
                  <c:v>1130.4000000000001</c:v>
                </c:pt>
                <c:pt idx="42">
                  <c:v>1130.4000000000001</c:v>
                </c:pt>
                <c:pt idx="43">
                  <c:v>1130.4000000000001</c:v>
                </c:pt>
                <c:pt idx="44">
                  <c:v>1130.4000000000001</c:v>
                </c:pt>
                <c:pt idx="45">
                  <c:v>1130.4000000000001</c:v>
                </c:pt>
                <c:pt idx="46">
                  <c:v>1130.4000000000001</c:v>
                </c:pt>
                <c:pt idx="47">
                  <c:v>1130.4000000000001</c:v>
                </c:pt>
                <c:pt idx="48">
                  <c:v>1130.4000000000001</c:v>
                </c:pt>
                <c:pt idx="49">
                  <c:v>1130.4000000000001</c:v>
                </c:pt>
                <c:pt idx="50">
                  <c:v>1130.4000000000001</c:v>
                </c:pt>
                <c:pt idx="51">
                  <c:v>1130.4000000000001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9A-4994-8A52-6A3EBF75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6507336"/>
        <c:axId val="936510576"/>
      </c:lineChart>
      <c:catAx>
        <c:axId val="936507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510576"/>
        <c:crosses val="autoZero"/>
        <c:auto val="1"/>
        <c:lblAlgn val="ctr"/>
        <c:lblOffset val="100"/>
        <c:noMultiLvlLbl val="0"/>
      </c:catAx>
      <c:valAx>
        <c:axId val="93651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* #,##0_-;\-&quot;$&quot;* #,##0_-;_-&quot;$&quot;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507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Comparação entre Cenários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'RESUMEN INTELIGENTE'!$J$100</c:f>
              <c:strCache>
                <c:ptCount val="1"/>
                <c:pt idx="0">
                  <c:v>Saldo Final ($)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'RESUMEN INTELIGENTE'!$I$101:$I$103</c:f>
              <c:strCache>
                <c:ptCount val="3"/>
                <c:pt idx="0">
                  <c:v>Optimista</c:v>
                </c:pt>
                <c:pt idx="1">
                  <c:v>Realista</c:v>
                </c:pt>
                <c:pt idx="2">
                  <c:v>Pesimista</c:v>
                </c:pt>
              </c:strCache>
            </c:strRef>
          </c:cat>
          <c:val>
            <c:numRef>
              <c:f>'RESUMEN INTELIGENTE'!$J$101:$J$103</c:f>
              <c:numCache>
                <c:formatCode>_-"$"* #,##0_-;\-"$"* #,##0_-;_-"$"* "-"??_-;_-@_-</c:formatCode>
                <c:ptCount val="3"/>
                <c:pt idx="0" formatCode="&quot;$&quot;#,##0.00">
                  <c:v>37834.079262230771</c:v>
                </c:pt>
                <c:pt idx="1">
                  <c:v>32899.199358461541</c:v>
                </c:pt>
                <c:pt idx="2">
                  <c:v>23029.439550923078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48-4F8E-B1FA-13D76BE25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92369608"/>
        <c:axId val="992373208"/>
      </c:barChart>
      <c:catAx>
        <c:axId val="992369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2373208"/>
        <c:crosses val="autoZero"/>
        <c:auto val="1"/>
        <c:lblAlgn val="ctr"/>
        <c:lblOffset val="100"/>
        <c:noMultiLvlLbl val="0"/>
      </c:catAx>
      <c:valAx>
        <c:axId val="992373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2369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0</xdr:rowOff>
    </xdr:from>
    <xdr:to>
      <xdr:col>1</xdr:col>
      <xdr:colOff>633412</xdr:colOff>
      <xdr:row>48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E94106-6311-48C4-B04C-CE7C3F6930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709612</xdr:colOff>
      <xdr:row>33</xdr:row>
      <xdr:rowOff>4762</xdr:rowOff>
    </xdr:from>
    <xdr:to>
      <xdr:col>5</xdr:col>
      <xdr:colOff>542925</xdr:colOff>
      <xdr:row>48</xdr:row>
      <xdr:rowOff>33337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F6712D5E-CA1E-4DED-B960-DE67D605A4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</xdr:colOff>
      <xdr:row>48</xdr:row>
      <xdr:rowOff>123825</xdr:rowOff>
    </xdr:from>
    <xdr:to>
      <xdr:col>1</xdr:col>
      <xdr:colOff>638174</xdr:colOff>
      <xdr:row>63</xdr:row>
      <xdr:rowOff>152400</xdr:rowOff>
    </xdr:to>
    <xdr:graphicFrame macro="">
      <xdr:nvGraphicFramePr>
        <xdr:cNvPr id="4" name="Chart 6">
          <a:extLst>
            <a:ext uri="{FF2B5EF4-FFF2-40B4-BE49-F238E27FC236}">
              <a16:creationId xmlns:a16="http://schemas.microsoft.com/office/drawing/2014/main" id="{400ECE06-0E85-4703-B21E-C75A97744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52</xdr:row>
      <xdr:rowOff>0</xdr:rowOff>
    </xdr:from>
    <xdr:to>
      <xdr:col>11</xdr:col>
      <xdr:colOff>619125</xdr:colOff>
      <xdr:row>67</xdr:row>
      <xdr:rowOff>28575</xdr:rowOff>
    </xdr:to>
    <xdr:graphicFrame macro="">
      <xdr:nvGraphicFramePr>
        <xdr:cNvPr id="5" name="Chart 7">
          <a:extLst>
            <a:ext uri="{FF2B5EF4-FFF2-40B4-BE49-F238E27FC236}">
              <a16:creationId xmlns:a16="http://schemas.microsoft.com/office/drawing/2014/main" id="{F5E61D75-ABAD-4307-A38E-7BFB4F085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gelo Zanella" id="{FE562774-410C-485C-A9A3-913CD4469EB8}" userId="af2dd840388484a8" providerId="Windows Live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0" dT="2026-03-15T06:47:28.99" personId="{FE562774-410C-485C-A9A3-913CD4469EB8}" id="{CC033DFD-BBE9-4E73-A0B7-0EDCAAE58FC3}">
    <text>Source: DHA/VisaEnvoy, https://visaenvoy.com/student-visa-fees/</text>
  </threadedComment>
  <threadedComment ref="C31" dT="2026-03-15T06:47:28.99" personId="{FE562774-410C-485C-A9A3-913CD4469EB8}" id="{5FAB1396-CC64-49F4-8AA9-E821E44E0B27}">
    <text>Source: Green Wings Migration, https://greenwingsmigration.com.au/visa-fees-increase-july-1st-2025/</text>
  </threadedComment>
  <threadedComment ref="C32" dT="2026-03-15T06:47:29.01" personId="{FE562774-410C-485C-A9A3-913CD4469EB8}" id="{D610A2D2-54F1-4797-B4C5-1AF38695501D}">
    <text>Source: Green Wings Migration, https://greenwingsmigration.com.au/visa-fees-increase-july-1st-2025/</text>
  </threadedComment>
  <threadedComment ref="C33" dT="2026-03-15T06:47:29.02" personId="{FE562774-410C-485C-A9A3-913CD4469EB8}" id="{9B48E70C-F5DE-438D-A6C6-75C707EBEEB2}">
    <text>Source: Green Wings Migration, https://greenwingsmigration.com.au/visa-fees-increase-july-1st-2025/</text>
  </threadedComment>
  <threadedComment ref="C34" dT="2026-03-15T06:47:29.02" personId="{FE562774-410C-485C-A9A3-913CD4469EB8}" id="{88884908-750E-4980-9F65-684D20299F31}">
    <text>Source: ICEF Monitor, https://monitor.icef.com/2026/03/australia-doubles-post-study-work-visa-application-fee/</text>
  </threadedComment>
  <threadedComment ref="C35" dT="2026-03-15T06:47:29.04" personId="{FE562774-410C-485C-A9A3-913CD4469EB8}" id="{D158CA6B-6846-43D3-9486-69DBB33BEDF7}">
    <text>Source: DHA, https://immi.homeaffairs.gov.au/visas/getting-a-visa/fees-and-charges/current-visa-pricing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B729D38-AACD-4C29-99F0-B87C7384BA78}">
  <we:reference id="wa200009404" version="1.0.0.8" store="en-US" storeType="OMEX"/>
  <we:alternateReferences>
    <we:reference id="WA200009404" version="1.0.0.8" store="" storeType="OMEX"/>
  </we:alternateReferences>
  <we:properties>
    <we:property name="Office.AutoShowTaskpaneWithDocument" value="true"/>
    <we:property name="claude.fileId" value="&quot;ddfd0578-0b33-49f4-83e5-85ef6335265d&quot;"/>
  </we:properties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9C3F2-5279-4B46-84C5-3A542807ECCA}">
  <sheetPr>
    <tabColor rgb="FFED7D31"/>
  </sheetPr>
  <dimension ref="A1:A50"/>
  <sheetViews>
    <sheetView topLeftCell="A24" workbookViewId="0">
      <selection activeCell="A11" sqref="A11"/>
    </sheetView>
  </sheetViews>
  <sheetFormatPr defaultRowHeight="14.5" x14ac:dyDescent="0.35"/>
  <cols>
    <col min="1" max="1" width="124.453125" customWidth="1"/>
  </cols>
  <sheetData>
    <row r="1" spans="1:1" ht="21" x14ac:dyDescent="0.5">
      <c r="A1" s="1" t="s">
        <v>133</v>
      </c>
    </row>
    <row r="3" spans="1:1" ht="18.5" x14ac:dyDescent="0.45">
      <c r="A3" s="2" t="s">
        <v>134</v>
      </c>
    </row>
    <row r="5" spans="1:1" x14ac:dyDescent="0.35">
      <c r="A5" s="3" t="s">
        <v>0</v>
      </c>
    </row>
    <row r="6" spans="1:1" x14ac:dyDescent="0.35">
      <c r="A6" t="s">
        <v>135</v>
      </c>
    </row>
    <row r="8" spans="1:1" x14ac:dyDescent="0.35">
      <c r="A8" s="3" t="s">
        <v>136</v>
      </c>
    </row>
    <row r="9" spans="1:1" x14ac:dyDescent="0.35">
      <c r="A9" s="4" t="s">
        <v>137</v>
      </c>
    </row>
    <row r="10" spans="1:1" x14ac:dyDescent="0.35">
      <c r="A10" s="79" t="s">
        <v>138</v>
      </c>
    </row>
    <row r="11" spans="1:1" x14ac:dyDescent="0.35">
      <c r="A11" s="70" t="s">
        <v>139</v>
      </c>
    </row>
    <row r="12" spans="1:1" x14ac:dyDescent="0.35">
      <c r="A12" s="71" t="s">
        <v>140</v>
      </c>
    </row>
    <row r="13" spans="1:1" x14ac:dyDescent="0.35">
      <c r="A13" s="72" t="s">
        <v>141</v>
      </c>
    </row>
    <row r="14" spans="1:1" x14ac:dyDescent="0.35">
      <c r="A14" s="73" t="s">
        <v>142</v>
      </c>
    </row>
    <row r="16" spans="1:1" x14ac:dyDescent="0.35">
      <c r="A16" t="s">
        <v>143</v>
      </c>
    </row>
    <row r="17" spans="1:1" x14ac:dyDescent="0.35">
      <c r="A17" t="s">
        <v>144</v>
      </c>
    </row>
    <row r="20" spans="1:1" x14ac:dyDescent="0.35">
      <c r="A20" s="3" t="s">
        <v>145</v>
      </c>
    </row>
    <row r="21" spans="1:1" x14ac:dyDescent="0.35">
      <c r="A21" t="s">
        <v>146</v>
      </c>
    </row>
    <row r="23" spans="1:1" x14ac:dyDescent="0.35">
      <c r="A23" s="3" t="s">
        <v>147</v>
      </c>
    </row>
    <row r="24" spans="1:1" x14ac:dyDescent="0.35">
      <c r="A24" t="s">
        <v>148</v>
      </c>
    </row>
    <row r="26" spans="1:1" x14ac:dyDescent="0.35">
      <c r="A26" s="3" t="s">
        <v>149</v>
      </c>
    </row>
    <row r="27" spans="1:1" x14ac:dyDescent="0.35">
      <c r="A27" t="s">
        <v>150</v>
      </c>
    </row>
    <row r="29" spans="1:1" x14ac:dyDescent="0.35">
      <c r="A29" s="3" t="s">
        <v>151</v>
      </c>
    </row>
    <row r="30" spans="1:1" x14ac:dyDescent="0.35">
      <c r="A30" t="s">
        <v>152</v>
      </c>
    </row>
    <row r="32" spans="1:1" x14ac:dyDescent="0.35">
      <c r="A32" s="3" t="s">
        <v>153</v>
      </c>
    </row>
    <row r="33" spans="1:1" x14ac:dyDescent="0.35">
      <c r="A33" t="s">
        <v>154</v>
      </c>
    </row>
    <row r="35" spans="1:1" x14ac:dyDescent="0.35">
      <c r="A35" s="3" t="s">
        <v>155</v>
      </c>
    </row>
    <row r="36" spans="1:1" x14ac:dyDescent="0.35">
      <c r="A36" t="s">
        <v>156</v>
      </c>
    </row>
    <row r="38" spans="1:1" x14ac:dyDescent="0.35">
      <c r="A38" s="3" t="s">
        <v>157</v>
      </c>
    </row>
    <row r="39" spans="1:1" x14ac:dyDescent="0.35">
      <c r="A39" t="s">
        <v>158</v>
      </c>
    </row>
    <row r="41" spans="1:1" x14ac:dyDescent="0.35">
      <c r="A41" t="s">
        <v>159</v>
      </c>
    </row>
    <row r="42" spans="1:1" x14ac:dyDescent="0.35">
      <c r="A42" t="s">
        <v>160</v>
      </c>
    </row>
    <row r="45" spans="1:1" x14ac:dyDescent="0.35">
      <c r="A45" s="3" t="s">
        <v>161</v>
      </c>
    </row>
    <row r="46" spans="1:1" x14ac:dyDescent="0.35">
      <c r="A46" t="s">
        <v>162</v>
      </c>
    </row>
    <row r="48" spans="1:1" x14ac:dyDescent="0.35">
      <c r="A48" s="5" t="s">
        <v>163</v>
      </c>
    </row>
    <row r="49" spans="1:1" x14ac:dyDescent="0.35">
      <c r="A49" t="s">
        <v>164</v>
      </c>
    </row>
    <row r="50" spans="1:1" ht="16" x14ac:dyDescent="0.4">
      <c r="A50" s="6" t="s">
        <v>1</v>
      </c>
    </row>
  </sheetData>
  <sheetProtection algorithmName="SHA-512" hashValue="KjFi0lVDf4Jmj52YMlNatI5onQZTGO4as56bg2sH9QYKuximLx54z9g/69UcMkR9WFjCB98drNRIVvRXaD+UGQ==" saltValue="//am42qFd46XWRIXttzSR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E8125-04B4-4341-9821-F5413A7F7FF9}">
  <sheetPr>
    <tabColor rgb="FFED7D31"/>
  </sheetPr>
  <dimension ref="A1:R64"/>
  <sheetViews>
    <sheetView topLeftCell="A18" workbookViewId="0">
      <selection activeCell="C33" sqref="C33"/>
    </sheetView>
  </sheetViews>
  <sheetFormatPr defaultRowHeight="14.5" x14ac:dyDescent="0.35"/>
  <cols>
    <col min="1" max="1" width="42.6328125" customWidth="1"/>
    <col min="2" max="2" width="19.54296875" customWidth="1"/>
    <col min="3" max="3" width="23.08984375" customWidth="1"/>
    <col min="4" max="4" width="39.08984375" customWidth="1"/>
    <col min="5" max="18" width="19.54296875" customWidth="1"/>
  </cols>
  <sheetData>
    <row r="1" spans="1:18" ht="18.5" x14ac:dyDescent="0.45">
      <c r="A1" s="2" t="s">
        <v>165</v>
      </c>
    </row>
    <row r="3" spans="1:18" x14ac:dyDescent="0.35">
      <c r="A3" s="10" t="s">
        <v>166</v>
      </c>
      <c r="B3" s="22" t="s">
        <v>2</v>
      </c>
    </row>
    <row r="4" spans="1:18" x14ac:dyDescent="0.35">
      <c r="A4" s="10" t="s">
        <v>167</v>
      </c>
      <c r="B4" s="22" t="s">
        <v>260</v>
      </c>
    </row>
    <row r="6" spans="1:18" x14ac:dyDescent="0.35">
      <c r="A6" s="3" t="s">
        <v>168</v>
      </c>
    </row>
    <row r="7" spans="1:18" x14ac:dyDescent="0.35">
      <c r="A7" s="11" t="s">
        <v>169</v>
      </c>
      <c r="B7" s="11" t="s">
        <v>170</v>
      </c>
      <c r="C7" s="11" t="s">
        <v>171</v>
      </c>
      <c r="D7" s="11" t="s">
        <v>172</v>
      </c>
      <c r="E7" s="11" t="s">
        <v>173</v>
      </c>
      <c r="F7" s="11" t="s">
        <v>174</v>
      </c>
      <c r="G7" s="11" t="s">
        <v>175</v>
      </c>
      <c r="H7" s="11" t="s">
        <v>176</v>
      </c>
      <c r="I7" s="11" t="s">
        <v>177</v>
      </c>
      <c r="J7" s="11" t="s">
        <v>110</v>
      </c>
      <c r="K7" s="11" t="s">
        <v>178</v>
      </c>
      <c r="L7" s="11" t="s">
        <v>179</v>
      </c>
      <c r="M7" s="11" t="s">
        <v>180</v>
      </c>
      <c r="N7" s="11" t="s">
        <v>181</v>
      </c>
      <c r="O7" s="11" t="s">
        <v>111</v>
      </c>
      <c r="P7" s="11" t="s">
        <v>182</v>
      </c>
      <c r="Q7" s="11" t="s">
        <v>183</v>
      </c>
      <c r="R7" s="11" t="s">
        <v>184</v>
      </c>
    </row>
    <row r="8" spans="1:18" x14ac:dyDescent="0.35">
      <c r="A8" t="s">
        <v>2</v>
      </c>
      <c r="B8" s="34">
        <v>350</v>
      </c>
      <c r="C8" s="34">
        <v>120</v>
      </c>
      <c r="D8" s="34">
        <v>40</v>
      </c>
      <c r="E8" s="34">
        <v>25</v>
      </c>
      <c r="F8" s="34">
        <v>70</v>
      </c>
      <c r="G8" s="34">
        <v>30</v>
      </c>
      <c r="H8" s="34">
        <v>130</v>
      </c>
      <c r="I8" s="34">
        <v>20</v>
      </c>
      <c r="J8" s="34">
        <v>50</v>
      </c>
      <c r="K8" s="34">
        <v>0</v>
      </c>
      <c r="L8" s="34">
        <v>20</v>
      </c>
      <c r="M8" s="34">
        <v>30</v>
      </c>
      <c r="N8" s="34">
        <v>5</v>
      </c>
      <c r="O8" s="34">
        <v>15</v>
      </c>
      <c r="P8" s="74">
        <v>28.26</v>
      </c>
      <c r="Q8" t="s">
        <v>112</v>
      </c>
      <c r="R8" s="14">
        <v>46082</v>
      </c>
    </row>
    <row r="9" spans="1:18" x14ac:dyDescent="0.35">
      <c r="A9" t="s">
        <v>3</v>
      </c>
      <c r="B9" s="34">
        <v>320</v>
      </c>
      <c r="C9" s="34">
        <v>110</v>
      </c>
      <c r="D9" s="34">
        <v>45</v>
      </c>
      <c r="E9" s="34">
        <v>20</v>
      </c>
      <c r="F9" s="34">
        <v>65</v>
      </c>
      <c r="G9" s="34">
        <v>30</v>
      </c>
      <c r="H9" s="34">
        <v>125</v>
      </c>
      <c r="I9" s="34">
        <v>18</v>
      </c>
      <c r="J9" s="34">
        <v>45</v>
      </c>
      <c r="K9" s="34">
        <v>0</v>
      </c>
      <c r="L9" s="34">
        <v>20</v>
      </c>
      <c r="M9" s="34">
        <v>30</v>
      </c>
      <c r="N9" s="34">
        <v>5</v>
      </c>
      <c r="O9" s="34">
        <v>14</v>
      </c>
      <c r="P9" s="74">
        <v>28.26</v>
      </c>
      <c r="Q9" t="s">
        <v>112</v>
      </c>
      <c r="R9" s="14">
        <v>46082</v>
      </c>
    </row>
    <row r="10" spans="1:18" x14ac:dyDescent="0.35">
      <c r="A10" t="s">
        <v>4</v>
      </c>
      <c r="B10" s="34">
        <v>300</v>
      </c>
      <c r="C10" s="34">
        <v>100</v>
      </c>
      <c r="D10" s="34">
        <v>35</v>
      </c>
      <c r="E10" s="34">
        <v>20</v>
      </c>
      <c r="F10" s="34">
        <v>65</v>
      </c>
      <c r="G10" s="34">
        <v>30</v>
      </c>
      <c r="H10" s="34">
        <v>120</v>
      </c>
      <c r="I10" s="34">
        <v>16</v>
      </c>
      <c r="J10" s="34">
        <v>40</v>
      </c>
      <c r="K10" s="34">
        <v>0</v>
      </c>
      <c r="L10" s="34">
        <v>18</v>
      </c>
      <c r="M10" s="34">
        <v>25</v>
      </c>
      <c r="N10" s="34">
        <v>5</v>
      </c>
      <c r="O10" s="34">
        <v>13</v>
      </c>
      <c r="P10" s="74">
        <v>28.26</v>
      </c>
      <c r="Q10" t="s">
        <v>112</v>
      </c>
      <c r="R10" s="14">
        <v>46082</v>
      </c>
    </row>
    <row r="11" spans="1:18" x14ac:dyDescent="0.35">
      <c r="A11" t="s">
        <v>5</v>
      </c>
      <c r="B11" s="34">
        <v>310</v>
      </c>
      <c r="C11" s="34">
        <v>115</v>
      </c>
      <c r="D11" s="34">
        <v>40</v>
      </c>
      <c r="E11" s="34">
        <v>25</v>
      </c>
      <c r="F11" s="34">
        <v>65</v>
      </c>
      <c r="G11" s="34">
        <v>30</v>
      </c>
      <c r="H11" s="34">
        <v>125</v>
      </c>
      <c r="I11" s="34">
        <v>18</v>
      </c>
      <c r="J11" s="34">
        <v>45</v>
      </c>
      <c r="K11" s="34">
        <v>0</v>
      </c>
      <c r="L11" s="34">
        <v>18</v>
      </c>
      <c r="M11" s="34">
        <v>28</v>
      </c>
      <c r="N11" s="34">
        <v>5</v>
      </c>
      <c r="O11" s="34">
        <v>14</v>
      </c>
      <c r="P11" s="74">
        <v>28.26</v>
      </c>
      <c r="Q11" t="s">
        <v>112</v>
      </c>
      <c r="R11" s="14">
        <v>46082</v>
      </c>
    </row>
    <row r="12" spans="1:18" x14ac:dyDescent="0.35">
      <c r="A12" t="s">
        <v>6</v>
      </c>
      <c r="B12" s="34">
        <v>270</v>
      </c>
      <c r="C12" s="34">
        <v>95</v>
      </c>
      <c r="D12" s="34">
        <v>35</v>
      </c>
      <c r="E12" s="34">
        <v>18</v>
      </c>
      <c r="F12" s="34">
        <v>60</v>
      </c>
      <c r="G12" s="34">
        <v>25</v>
      </c>
      <c r="H12" s="34">
        <v>115</v>
      </c>
      <c r="I12" s="34">
        <v>15</v>
      </c>
      <c r="J12" s="34">
        <v>35</v>
      </c>
      <c r="K12" s="34">
        <v>0</v>
      </c>
      <c r="L12" s="34">
        <v>15</v>
      </c>
      <c r="M12" s="34">
        <v>25</v>
      </c>
      <c r="N12" s="34">
        <v>5</v>
      </c>
      <c r="O12" s="34">
        <v>12</v>
      </c>
      <c r="P12" s="74">
        <v>28.26</v>
      </c>
      <c r="Q12" t="s">
        <v>112</v>
      </c>
      <c r="R12" s="14">
        <v>46082</v>
      </c>
    </row>
    <row r="13" spans="1:18" x14ac:dyDescent="0.35">
      <c r="A13" t="s">
        <v>7</v>
      </c>
      <c r="B13" s="34">
        <v>330</v>
      </c>
      <c r="C13" s="34">
        <v>125</v>
      </c>
      <c r="D13" s="34">
        <v>45</v>
      </c>
      <c r="E13" s="34">
        <v>22</v>
      </c>
      <c r="F13" s="34">
        <v>70</v>
      </c>
      <c r="G13" s="34">
        <v>30</v>
      </c>
      <c r="H13" s="34">
        <v>130</v>
      </c>
      <c r="I13" s="34">
        <v>20</v>
      </c>
      <c r="J13" s="34">
        <v>40</v>
      </c>
      <c r="K13" s="34">
        <v>0</v>
      </c>
      <c r="L13" s="34">
        <v>20</v>
      </c>
      <c r="M13" s="34">
        <v>30</v>
      </c>
      <c r="N13" s="34">
        <v>5</v>
      </c>
      <c r="O13" s="34">
        <v>15</v>
      </c>
      <c r="P13" s="74">
        <v>28.26</v>
      </c>
      <c r="Q13" t="s">
        <v>112</v>
      </c>
      <c r="R13" s="14">
        <v>46082</v>
      </c>
    </row>
    <row r="14" spans="1:18" x14ac:dyDescent="0.35">
      <c r="A14" t="s">
        <v>8</v>
      </c>
      <c r="B14" s="34">
        <v>280</v>
      </c>
      <c r="C14" s="34">
        <v>100</v>
      </c>
      <c r="D14" s="34">
        <v>40</v>
      </c>
      <c r="E14" s="34">
        <v>18</v>
      </c>
      <c r="F14" s="34">
        <v>60</v>
      </c>
      <c r="G14" s="34">
        <v>25</v>
      </c>
      <c r="H14" s="34">
        <v>115</v>
      </c>
      <c r="I14" s="34">
        <v>15</v>
      </c>
      <c r="J14" s="34">
        <v>35</v>
      </c>
      <c r="K14" s="34">
        <v>0</v>
      </c>
      <c r="L14" s="34">
        <v>15</v>
      </c>
      <c r="M14" s="34">
        <v>25</v>
      </c>
      <c r="N14" s="34">
        <v>5</v>
      </c>
      <c r="O14" s="34">
        <v>12</v>
      </c>
      <c r="P14" s="74">
        <v>28.26</v>
      </c>
      <c r="Q14" t="s">
        <v>112</v>
      </c>
      <c r="R14" s="14">
        <v>46082</v>
      </c>
    </row>
    <row r="15" spans="1:18" x14ac:dyDescent="0.35">
      <c r="A15" t="s">
        <v>9</v>
      </c>
      <c r="B15" s="34">
        <v>310</v>
      </c>
      <c r="C15" s="34">
        <v>105</v>
      </c>
      <c r="D15" s="34">
        <v>35</v>
      </c>
      <c r="E15" s="34">
        <v>20</v>
      </c>
      <c r="F15" s="34">
        <v>65</v>
      </c>
      <c r="G15" s="34">
        <v>30</v>
      </c>
      <c r="H15" s="34">
        <v>120</v>
      </c>
      <c r="I15" s="34">
        <v>16</v>
      </c>
      <c r="J15" s="34">
        <v>40</v>
      </c>
      <c r="K15" s="34">
        <v>0</v>
      </c>
      <c r="L15" s="34">
        <v>18</v>
      </c>
      <c r="M15" s="34">
        <v>28</v>
      </c>
      <c r="N15" s="34">
        <v>5</v>
      </c>
      <c r="O15" s="34">
        <v>13</v>
      </c>
      <c r="P15" s="74">
        <v>28.26</v>
      </c>
      <c r="Q15" t="s">
        <v>112</v>
      </c>
      <c r="R15" s="14">
        <v>46082</v>
      </c>
    </row>
    <row r="17" spans="1:16" x14ac:dyDescent="0.35">
      <c r="A17" s="3" t="s">
        <v>185</v>
      </c>
    </row>
    <row r="18" spans="1:16" x14ac:dyDescent="0.35">
      <c r="A18" s="11" t="s">
        <v>169</v>
      </c>
      <c r="B18" s="11" t="s">
        <v>113</v>
      </c>
      <c r="C18" s="11" t="s">
        <v>186</v>
      </c>
      <c r="D18" s="11" t="s">
        <v>114</v>
      </c>
      <c r="E18" s="11" t="s">
        <v>115</v>
      </c>
      <c r="F18" s="11" t="s">
        <v>187</v>
      </c>
      <c r="G18" s="11" t="s">
        <v>188</v>
      </c>
      <c r="H18" s="11" t="s">
        <v>189</v>
      </c>
      <c r="I18" s="11" t="s">
        <v>190</v>
      </c>
      <c r="J18" s="11" t="s">
        <v>191</v>
      </c>
      <c r="K18" s="11" t="s">
        <v>192</v>
      </c>
      <c r="L18" s="11" t="s">
        <v>193</v>
      </c>
      <c r="M18" s="11" t="s">
        <v>194</v>
      </c>
      <c r="N18" s="11" t="s">
        <v>195</v>
      </c>
      <c r="O18" s="11" t="s">
        <v>196</v>
      </c>
      <c r="P18" s="11" t="s">
        <v>197</v>
      </c>
    </row>
    <row r="19" spans="1:16" x14ac:dyDescent="0.35">
      <c r="A19" t="s">
        <v>2</v>
      </c>
      <c r="B19" s="34">
        <v>100</v>
      </c>
      <c r="C19" s="34">
        <v>25</v>
      </c>
      <c r="D19" s="34">
        <v>30</v>
      </c>
      <c r="E19" s="34">
        <v>20</v>
      </c>
      <c r="F19" s="34">
        <v>25</v>
      </c>
      <c r="G19" s="34">
        <v>50</v>
      </c>
      <c r="H19" s="34">
        <v>40</v>
      </c>
      <c r="I19" s="34">
        <v>15</v>
      </c>
      <c r="J19" s="34">
        <v>10</v>
      </c>
      <c r="K19" s="34">
        <v>50</v>
      </c>
      <c r="L19" s="34">
        <v>15</v>
      </c>
      <c r="M19" s="34">
        <v>0</v>
      </c>
      <c r="N19" s="34">
        <v>5</v>
      </c>
      <c r="O19" s="34">
        <v>20</v>
      </c>
      <c r="P19" s="34">
        <v>20</v>
      </c>
    </row>
    <row r="20" spans="1:16" x14ac:dyDescent="0.35">
      <c r="A20" t="s">
        <v>3</v>
      </c>
      <c r="B20" s="34">
        <v>95</v>
      </c>
      <c r="C20" s="34">
        <v>22</v>
      </c>
      <c r="D20" s="34">
        <v>28</v>
      </c>
      <c r="E20" s="34">
        <v>18</v>
      </c>
      <c r="F20" s="34">
        <v>22</v>
      </c>
      <c r="G20" s="34">
        <v>45</v>
      </c>
      <c r="H20" s="34">
        <v>38</v>
      </c>
      <c r="I20" s="34">
        <v>14</v>
      </c>
      <c r="J20" s="34">
        <v>10</v>
      </c>
      <c r="K20" s="34">
        <v>45</v>
      </c>
      <c r="L20" s="34">
        <v>14</v>
      </c>
      <c r="M20" s="34">
        <v>0</v>
      </c>
      <c r="N20" s="34">
        <v>5</v>
      </c>
      <c r="O20" s="34">
        <v>18</v>
      </c>
      <c r="P20" s="34">
        <v>18</v>
      </c>
    </row>
    <row r="21" spans="1:16" x14ac:dyDescent="0.35">
      <c r="A21" t="s">
        <v>4</v>
      </c>
      <c r="B21" s="34">
        <v>90</v>
      </c>
      <c r="C21" s="34">
        <v>20</v>
      </c>
      <c r="D21" s="34">
        <v>25</v>
      </c>
      <c r="E21" s="34">
        <v>16</v>
      </c>
      <c r="F21" s="34">
        <v>20</v>
      </c>
      <c r="G21" s="34">
        <v>40</v>
      </c>
      <c r="H21" s="34">
        <v>35</v>
      </c>
      <c r="I21" s="34">
        <v>13</v>
      </c>
      <c r="J21" s="34">
        <v>10</v>
      </c>
      <c r="K21" s="34">
        <v>40</v>
      </c>
      <c r="L21" s="34">
        <v>13</v>
      </c>
      <c r="M21" s="34">
        <v>0</v>
      </c>
      <c r="N21" s="34">
        <v>5</v>
      </c>
      <c r="O21" s="34">
        <v>16</v>
      </c>
      <c r="P21" s="34">
        <v>16</v>
      </c>
    </row>
    <row r="22" spans="1:16" x14ac:dyDescent="0.35">
      <c r="A22" t="s">
        <v>5</v>
      </c>
      <c r="B22" s="34">
        <v>95</v>
      </c>
      <c r="C22" s="34">
        <v>22</v>
      </c>
      <c r="D22" s="34">
        <v>28</v>
      </c>
      <c r="E22" s="34">
        <v>18</v>
      </c>
      <c r="F22" s="34">
        <v>22</v>
      </c>
      <c r="G22" s="34">
        <v>45</v>
      </c>
      <c r="H22" s="34">
        <v>38</v>
      </c>
      <c r="I22" s="34">
        <v>14</v>
      </c>
      <c r="J22" s="34">
        <v>10</v>
      </c>
      <c r="K22" s="34">
        <v>45</v>
      </c>
      <c r="L22" s="34">
        <v>14</v>
      </c>
      <c r="M22" s="34">
        <v>0</v>
      </c>
      <c r="N22" s="34">
        <v>5</v>
      </c>
      <c r="O22" s="34">
        <v>18</v>
      </c>
      <c r="P22" s="34">
        <v>18</v>
      </c>
    </row>
    <row r="23" spans="1:16" x14ac:dyDescent="0.35">
      <c r="A23" t="s">
        <v>6</v>
      </c>
      <c r="B23" s="34">
        <v>80</v>
      </c>
      <c r="C23" s="34">
        <v>18</v>
      </c>
      <c r="D23" s="34">
        <v>22</v>
      </c>
      <c r="E23" s="34">
        <v>14</v>
      </c>
      <c r="F23" s="34">
        <v>18</v>
      </c>
      <c r="G23" s="34">
        <v>35</v>
      </c>
      <c r="H23" s="34">
        <v>32</v>
      </c>
      <c r="I23" s="34">
        <v>12</v>
      </c>
      <c r="J23" s="34">
        <v>8</v>
      </c>
      <c r="K23" s="34">
        <v>38</v>
      </c>
      <c r="L23" s="34">
        <v>12</v>
      </c>
      <c r="M23" s="34">
        <v>0</v>
      </c>
      <c r="N23" s="34">
        <v>5</v>
      </c>
      <c r="O23" s="34">
        <v>15</v>
      </c>
      <c r="P23" s="34">
        <v>15</v>
      </c>
    </row>
    <row r="24" spans="1:16" x14ac:dyDescent="0.35">
      <c r="A24" t="s">
        <v>7</v>
      </c>
      <c r="B24" s="34">
        <v>95</v>
      </c>
      <c r="C24" s="34">
        <v>23</v>
      </c>
      <c r="D24" s="34">
        <v>28</v>
      </c>
      <c r="E24" s="34">
        <v>18</v>
      </c>
      <c r="F24" s="34">
        <v>22</v>
      </c>
      <c r="G24" s="34">
        <v>45</v>
      </c>
      <c r="H24" s="34">
        <v>38</v>
      </c>
      <c r="I24" s="34">
        <v>14</v>
      </c>
      <c r="J24" s="34">
        <v>10</v>
      </c>
      <c r="K24" s="34">
        <v>45</v>
      </c>
      <c r="L24" s="34">
        <v>14</v>
      </c>
      <c r="M24" s="34">
        <v>0</v>
      </c>
      <c r="N24" s="34">
        <v>5</v>
      </c>
      <c r="O24" s="34">
        <v>18</v>
      </c>
      <c r="P24" s="34">
        <v>18</v>
      </c>
    </row>
    <row r="25" spans="1:16" x14ac:dyDescent="0.35">
      <c r="A25" t="s">
        <v>8</v>
      </c>
      <c r="B25" s="34">
        <v>82</v>
      </c>
      <c r="C25" s="34">
        <v>18</v>
      </c>
      <c r="D25" s="34">
        <v>22</v>
      </c>
      <c r="E25" s="34">
        <v>14</v>
      </c>
      <c r="F25" s="34">
        <v>18</v>
      </c>
      <c r="G25" s="34">
        <v>35</v>
      </c>
      <c r="H25" s="34">
        <v>32</v>
      </c>
      <c r="I25" s="34">
        <v>12</v>
      </c>
      <c r="J25" s="34">
        <v>8</v>
      </c>
      <c r="K25" s="34">
        <v>38</v>
      </c>
      <c r="L25" s="34">
        <v>12</v>
      </c>
      <c r="M25" s="34">
        <v>0</v>
      </c>
      <c r="N25" s="34">
        <v>5</v>
      </c>
      <c r="O25" s="34">
        <v>15</v>
      </c>
      <c r="P25" s="34">
        <v>15</v>
      </c>
    </row>
    <row r="26" spans="1:16" x14ac:dyDescent="0.35">
      <c r="A26" t="s">
        <v>9</v>
      </c>
      <c r="B26" s="34">
        <v>90</v>
      </c>
      <c r="C26" s="34">
        <v>20</v>
      </c>
      <c r="D26" s="34">
        <v>25</v>
      </c>
      <c r="E26" s="34">
        <v>16</v>
      </c>
      <c r="F26" s="34">
        <v>20</v>
      </c>
      <c r="G26" s="34">
        <v>40</v>
      </c>
      <c r="H26" s="34">
        <v>35</v>
      </c>
      <c r="I26" s="34">
        <v>13</v>
      </c>
      <c r="J26" s="34">
        <v>10</v>
      </c>
      <c r="K26" s="34">
        <v>40</v>
      </c>
      <c r="L26" s="34">
        <v>13</v>
      </c>
      <c r="M26" s="34">
        <v>0</v>
      </c>
      <c r="N26" s="34">
        <v>5</v>
      </c>
      <c r="O26" s="34">
        <v>16</v>
      </c>
      <c r="P26" s="34">
        <v>16</v>
      </c>
    </row>
    <row r="28" spans="1:16" x14ac:dyDescent="0.35">
      <c r="A28" s="3" t="s">
        <v>198</v>
      </c>
    </row>
    <row r="29" spans="1:16" x14ac:dyDescent="0.35">
      <c r="A29" s="15" t="s">
        <v>199</v>
      </c>
      <c r="B29" s="15" t="s">
        <v>116</v>
      </c>
      <c r="C29" s="15" t="s">
        <v>200</v>
      </c>
      <c r="D29" s="15" t="s">
        <v>201</v>
      </c>
    </row>
    <row r="30" spans="1:16" x14ac:dyDescent="0.35">
      <c r="A30" t="s">
        <v>117</v>
      </c>
      <c r="B30">
        <v>500</v>
      </c>
      <c r="C30" s="34">
        <v>2000</v>
      </c>
      <c r="D30" t="s">
        <v>202</v>
      </c>
    </row>
    <row r="31" spans="1:16" x14ac:dyDescent="0.35">
      <c r="A31" t="s">
        <v>118</v>
      </c>
      <c r="B31">
        <v>482</v>
      </c>
      <c r="C31" s="34">
        <v>3210</v>
      </c>
      <c r="D31" t="s">
        <v>203</v>
      </c>
    </row>
    <row r="32" spans="1:16" x14ac:dyDescent="0.35">
      <c r="A32" t="s">
        <v>119</v>
      </c>
      <c r="B32">
        <v>186</v>
      </c>
      <c r="C32" s="34">
        <v>4910</v>
      </c>
      <c r="D32" t="s">
        <v>204</v>
      </c>
    </row>
    <row r="33" spans="1:4" x14ac:dyDescent="0.35">
      <c r="A33" t="s">
        <v>120</v>
      </c>
      <c r="B33">
        <v>190</v>
      </c>
      <c r="C33" s="34">
        <v>4910</v>
      </c>
      <c r="D33" t="s">
        <v>205</v>
      </c>
    </row>
    <row r="34" spans="1:4" x14ac:dyDescent="0.35">
      <c r="A34" t="s">
        <v>121</v>
      </c>
      <c r="B34">
        <v>485</v>
      </c>
      <c r="C34" s="34">
        <v>4600</v>
      </c>
      <c r="D34" t="s">
        <v>206</v>
      </c>
    </row>
    <row r="35" spans="1:4" x14ac:dyDescent="0.35">
      <c r="A35" t="s">
        <v>122</v>
      </c>
      <c r="B35">
        <v>417</v>
      </c>
      <c r="C35" s="34">
        <v>640</v>
      </c>
      <c r="D35" t="s">
        <v>207</v>
      </c>
    </row>
    <row r="37" spans="1:4" x14ac:dyDescent="0.35">
      <c r="A37" s="3" t="s">
        <v>208</v>
      </c>
    </row>
    <row r="39" spans="1:4" x14ac:dyDescent="0.35">
      <c r="A39" s="10" t="s">
        <v>209</v>
      </c>
      <c r="B39" s="22" t="s">
        <v>123</v>
      </c>
    </row>
    <row r="40" spans="1:4" x14ac:dyDescent="0.35">
      <c r="A40" s="10" t="s">
        <v>210</v>
      </c>
      <c r="B40" s="16">
        <f>IFERROR(INDEX(C30:C35,MATCH(LEFT(B39,FIND("(",B39)-2),A30:A35,0)),0)</f>
        <v>2000</v>
      </c>
    </row>
    <row r="42" spans="1:4" x14ac:dyDescent="0.35">
      <c r="A42" s="10" t="s">
        <v>211</v>
      </c>
      <c r="B42" s="22" t="s">
        <v>471</v>
      </c>
    </row>
    <row r="43" spans="1:4" x14ac:dyDescent="0.35">
      <c r="A43" s="10" t="s">
        <v>212</v>
      </c>
      <c r="B43" s="22" t="s">
        <v>124</v>
      </c>
    </row>
    <row r="44" spans="1:4" x14ac:dyDescent="0.35">
      <c r="A44" s="17" t="s">
        <v>213</v>
      </c>
      <c r="B44" s="23">
        <v>20000</v>
      </c>
      <c r="C44" s="18" t="s">
        <v>214</v>
      </c>
    </row>
    <row r="45" spans="1:4" x14ac:dyDescent="0.35">
      <c r="A45" s="3" t="s">
        <v>215</v>
      </c>
    </row>
    <row r="46" spans="1:4" x14ac:dyDescent="0.35">
      <c r="A46" s="15" t="s">
        <v>43</v>
      </c>
      <c r="B46" s="15" t="s">
        <v>27</v>
      </c>
      <c r="C46" s="15" t="s">
        <v>201</v>
      </c>
    </row>
    <row r="47" spans="1:4" x14ac:dyDescent="0.35">
      <c r="A47" t="s">
        <v>216</v>
      </c>
      <c r="B47" s="34">
        <v>2000</v>
      </c>
      <c r="C47" t="s">
        <v>217</v>
      </c>
    </row>
    <row r="48" spans="1:4" x14ac:dyDescent="0.35">
      <c r="A48" t="s">
        <v>218</v>
      </c>
      <c r="B48" s="34">
        <f>IF(OR(B39="Temporary Graduate (485)",B39="Skills in Demand (482)",B39="Skilled Nominated (190)",B39="Employer Nomination (186)"),130,130*24)</f>
        <v>3120</v>
      </c>
      <c r="C48" t="s">
        <v>219</v>
      </c>
    </row>
    <row r="49" spans="1:3" x14ac:dyDescent="0.35">
      <c r="A49" t="s">
        <v>220</v>
      </c>
      <c r="B49" s="34">
        <v>800</v>
      </c>
      <c r="C49" t="s">
        <v>221</v>
      </c>
    </row>
    <row r="50" spans="1:3" x14ac:dyDescent="0.35">
      <c r="A50" t="s">
        <v>222</v>
      </c>
      <c r="B50" s="34">
        <v>0</v>
      </c>
      <c r="C50" t="s">
        <v>223</v>
      </c>
    </row>
    <row r="51" spans="1:3" x14ac:dyDescent="0.35">
      <c r="B51" s="12"/>
    </row>
    <row r="52" spans="1:3" x14ac:dyDescent="0.35">
      <c r="A52" s="19" t="s">
        <v>224</v>
      </c>
      <c r="B52" s="12"/>
      <c r="C52" t="s">
        <v>225</v>
      </c>
    </row>
    <row r="53" spans="1:3" x14ac:dyDescent="0.35">
      <c r="A53" t="s">
        <v>226</v>
      </c>
      <c r="B53" s="34">
        <v>3500</v>
      </c>
      <c r="C53" t="s">
        <v>227</v>
      </c>
    </row>
    <row r="54" spans="1:3" x14ac:dyDescent="0.35">
      <c r="A54" t="s">
        <v>125</v>
      </c>
      <c r="B54" s="34">
        <v>2000</v>
      </c>
      <c r="C54" t="s">
        <v>228</v>
      </c>
    </row>
    <row r="55" spans="1:3" x14ac:dyDescent="0.35">
      <c r="B55" s="12"/>
    </row>
    <row r="56" spans="1:3" x14ac:dyDescent="0.35">
      <c r="A56" s="19" t="s">
        <v>229</v>
      </c>
      <c r="B56" s="12"/>
    </row>
    <row r="57" spans="1:3" x14ac:dyDescent="0.35">
      <c r="A57" t="s">
        <v>126</v>
      </c>
      <c r="B57" s="34">
        <v>2500</v>
      </c>
      <c r="C57" t="s">
        <v>230</v>
      </c>
    </row>
    <row r="58" spans="1:3" x14ac:dyDescent="0.35">
      <c r="A58" s="19"/>
      <c r="B58" s="12"/>
    </row>
    <row r="59" spans="1:3" x14ac:dyDescent="0.35">
      <c r="A59" s="19" t="s">
        <v>231</v>
      </c>
      <c r="B59" s="12"/>
    </row>
    <row r="60" spans="1:3" x14ac:dyDescent="0.35">
      <c r="A60" t="s">
        <v>232</v>
      </c>
      <c r="B60" s="34">
        <v>5000</v>
      </c>
      <c r="C60" t="s">
        <v>230</v>
      </c>
    </row>
    <row r="62" spans="1:3" x14ac:dyDescent="0.35">
      <c r="A62" s="10" t="s">
        <v>233</v>
      </c>
      <c r="B62" s="20">
        <f>B47+B48+B49+IF(B42="Inglês 6m + VET 1.5 anos",B53+B54,IF(B42="VET 2 anos",B57,IF(B42="Faculdade 2 anos",B60,0)))</f>
        <v>5920</v>
      </c>
    </row>
    <row r="64" spans="1:3" x14ac:dyDescent="0.35">
      <c r="A64" s="10" t="s">
        <v>234</v>
      </c>
      <c r="B64" s="21">
        <f>VLOOKUP(B3,A8:R15,2,FALSE)*IF(B43="4 semanas",4,2)</f>
        <v>1400</v>
      </c>
    </row>
  </sheetData>
  <sheetProtection algorithmName="SHA-512" hashValue="Vjs9AGTUuKALZ1ZWHAMnXkZC0z7HXe9BD+kr3eLdVbc4zqJNqX6HqWJI9jwM6t6amr+UJ9R50cDkS/SmEcm/5Q==" saltValue="hDJfRCD2kugjjTKfP02mzA==" spinCount="100000" sheet="1" objects="1" scenarios="1"/>
  <dataValidations count="5">
    <dataValidation type="list" allowBlank="1" showInputMessage="1" showErrorMessage="1" sqref="B43" xr:uid="{FF750E4A-C606-4149-9DEE-58ED389253C3}">
      <formula1>"2 semanas,4 semanas"</formula1>
    </dataValidation>
    <dataValidation type="list" allowBlank="1" showInputMessage="1" showErrorMessage="1" sqref="B42" xr:uid="{0198031F-8DDA-487A-8B7A-4144266AD5B6}">
      <formula1>"Inglês 6m + VET 1.5 anos,VET 2 anos,Faculdade 2 anos"</formula1>
    </dataValidation>
    <dataValidation type="list" allowBlank="1" showInputMessage="1" showErrorMessage="1" sqref="B39" xr:uid="{1E992174-4E92-40DC-8D46-9A9B3F1FFD4D}">
      <formula1>"Student Visa (500),Skills in Demand (482),Employer Nomination (186),Skilled Nominated (190),Temporary Graduate (485),Working Holiday (417)"</formula1>
    </dataValidation>
    <dataValidation type="list" allowBlank="1" showInputMessage="1" showErrorMessage="1" sqref="B4" xr:uid="{B9E8EE64-3533-43B2-B4CC-2AB0EC71FE10}">
      <formula1>"Sim,Não"</formula1>
    </dataValidation>
    <dataValidation type="list" allowBlank="1" showInputMessage="1" showErrorMessage="1" sqref="B3" xr:uid="{F2F3F45E-B193-4DC8-9444-7C9B8F5AC486}">
      <formula1>"Sydney,Melbourne,Brisbane,Perth,Adelaide,Canberra,Hobart,Gold Coast"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1FF32-3CA1-4B1B-AC10-CBD78C98D102}">
  <sheetPr>
    <tabColor rgb="FFED7D31"/>
  </sheetPr>
  <dimension ref="A1:D24"/>
  <sheetViews>
    <sheetView topLeftCell="A4" workbookViewId="0">
      <selection activeCell="B15" sqref="B15"/>
    </sheetView>
  </sheetViews>
  <sheetFormatPr defaultRowHeight="14.5" x14ac:dyDescent="0.35"/>
  <cols>
    <col min="1" max="1" width="32" customWidth="1"/>
    <col min="2" max="4" width="24.81640625" customWidth="1"/>
  </cols>
  <sheetData>
    <row r="1" spans="1:4" ht="18.5" x14ac:dyDescent="0.45">
      <c r="A1" s="2" t="s">
        <v>235</v>
      </c>
    </row>
    <row r="3" spans="1:4" ht="16" x14ac:dyDescent="0.4">
      <c r="A3" s="6" t="s">
        <v>236</v>
      </c>
    </row>
    <row r="4" spans="1:4" x14ac:dyDescent="0.35">
      <c r="A4" s="15" t="s">
        <v>237</v>
      </c>
      <c r="B4" s="15" t="s">
        <v>10</v>
      </c>
      <c r="C4" s="15" t="s">
        <v>11</v>
      </c>
    </row>
    <row r="5" spans="1:4" x14ac:dyDescent="0.35">
      <c r="A5" t="s">
        <v>12</v>
      </c>
      <c r="B5" t="s">
        <v>13</v>
      </c>
      <c r="C5">
        <v>1</v>
      </c>
    </row>
    <row r="6" spans="1:4" x14ac:dyDescent="0.35">
      <c r="A6" t="s">
        <v>238</v>
      </c>
      <c r="B6" t="s">
        <v>14</v>
      </c>
      <c r="C6">
        <v>2</v>
      </c>
    </row>
    <row r="7" spans="1:4" x14ac:dyDescent="0.35">
      <c r="A7" t="s">
        <v>239</v>
      </c>
      <c r="B7" t="s">
        <v>15</v>
      </c>
      <c r="C7">
        <v>4.3333329999999997</v>
      </c>
    </row>
    <row r="8" spans="1:4" x14ac:dyDescent="0.35">
      <c r="A8" t="s">
        <v>16</v>
      </c>
      <c r="B8" t="s">
        <v>17</v>
      </c>
      <c r="C8">
        <v>8.6666670000000003</v>
      </c>
    </row>
    <row r="9" spans="1:4" x14ac:dyDescent="0.35">
      <c r="A9" t="s">
        <v>18</v>
      </c>
      <c r="B9" t="s">
        <v>19</v>
      </c>
      <c r="C9">
        <v>13</v>
      </c>
    </row>
    <row r="10" spans="1:4" x14ac:dyDescent="0.35">
      <c r="A10" t="s">
        <v>20</v>
      </c>
      <c r="B10" t="s">
        <v>21</v>
      </c>
      <c r="C10">
        <v>26</v>
      </c>
    </row>
    <row r="11" spans="1:4" x14ac:dyDescent="0.35">
      <c r="A11" t="s">
        <v>22</v>
      </c>
      <c r="B11" t="s">
        <v>23</v>
      </c>
      <c r="C11">
        <v>52</v>
      </c>
    </row>
    <row r="13" spans="1:4" ht="16" x14ac:dyDescent="0.4">
      <c r="A13" s="6" t="s">
        <v>240</v>
      </c>
    </row>
    <row r="14" spans="1:4" x14ac:dyDescent="0.35">
      <c r="A14" s="15" t="s">
        <v>241</v>
      </c>
      <c r="B14" s="15" t="s">
        <v>242</v>
      </c>
      <c r="C14" s="15" t="s">
        <v>243</v>
      </c>
      <c r="D14" s="15" t="s">
        <v>244</v>
      </c>
    </row>
    <row r="15" spans="1:4" x14ac:dyDescent="0.35">
      <c r="A15" t="s">
        <v>245</v>
      </c>
      <c r="B15" s="75">
        <v>0.1</v>
      </c>
      <c r="C15" s="75">
        <v>-0.05</v>
      </c>
      <c r="D15" t="s">
        <v>246</v>
      </c>
    </row>
    <row r="16" spans="1:4" x14ac:dyDescent="0.35">
      <c r="A16" t="s">
        <v>24</v>
      </c>
      <c r="B16" s="75">
        <v>0</v>
      </c>
      <c r="C16" s="75">
        <v>0</v>
      </c>
      <c r="D16" t="s">
        <v>247</v>
      </c>
    </row>
    <row r="17" spans="1:4" x14ac:dyDescent="0.35">
      <c r="A17" t="s">
        <v>248</v>
      </c>
      <c r="B17" s="75">
        <v>-0.2</v>
      </c>
      <c r="C17" s="75">
        <v>0.1</v>
      </c>
      <c r="D17" t="s">
        <v>249</v>
      </c>
    </row>
    <row r="19" spans="1:4" x14ac:dyDescent="0.35">
      <c r="A19" t="s">
        <v>250</v>
      </c>
    </row>
    <row r="20" spans="1:4" ht="16" x14ac:dyDescent="0.4">
      <c r="A20" s="6" t="s">
        <v>251</v>
      </c>
    </row>
    <row r="21" spans="1:4" ht="16" x14ac:dyDescent="0.4">
      <c r="A21" s="10" t="s">
        <v>25</v>
      </c>
      <c r="B21" s="25" t="s">
        <v>24</v>
      </c>
    </row>
    <row r="22" spans="1:4" x14ac:dyDescent="0.35">
      <c r="A22" t="s">
        <v>252</v>
      </c>
    </row>
    <row r="23" spans="1:4" x14ac:dyDescent="0.35">
      <c r="A23" s="10" t="s">
        <v>253</v>
      </c>
      <c r="B23" s="24">
        <f>VLOOKUP(B21,A15:C17,2,FALSE)</f>
        <v>0</v>
      </c>
    </row>
    <row r="24" spans="1:4" x14ac:dyDescent="0.35">
      <c r="A24" s="10" t="s">
        <v>26</v>
      </c>
      <c r="B24" s="24">
        <f>VLOOKUP(B21,A15:C17,3,FALSE)</f>
        <v>0</v>
      </c>
    </row>
  </sheetData>
  <sheetProtection algorithmName="SHA-512" hashValue="9mEQcu2rPEPHCJ48AFb8UNqgEfVeDgQHfNOfGwUfOd2P91MzvXf5FxQlqekECdVCmFykorNlQoUIhp/PnUlsbg==" saltValue="CmYiUxafkUizZNmYeTHybw==" spinCount="100000" sheet="1" objects="1" scenarios="1"/>
  <dataValidations count="1">
    <dataValidation type="list" allowBlank="1" showInputMessage="1" showErrorMessage="1" sqref="B21" xr:uid="{71AB723B-E4E3-4118-99C8-AFA26A540F0D}">
      <formula1>"OTIMISTA,REALISTA,PESSIMISTA"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8DA25-02E0-4DF1-B1A6-A4DCDB951A2D}">
  <sheetPr>
    <tabColor rgb="FFED7D31"/>
  </sheetPr>
  <dimension ref="A1:G46"/>
  <sheetViews>
    <sheetView workbookViewId="0">
      <pane ySplit="3" topLeftCell="A27" activePane="bottomLeft" state="frozen"/>
      <selection pane="bottomLeft" activeCell="E28" sqref="E28"/>
    </sheetView>
  </sheetViews>
  <sheetFormatPr defaultRowHeight="14.5" x14ac:dyDescent="0.35"/>
  <cols>
    <col min="1" max="1" width="42.6328125" customWidth="1"/>
    <col min="2" max="2" width="17.81640625" customWidth="1"/>
    <col min="3" max="3" width="19.54296875" customWidth="1"/>
    <col min="4" max="4" width="14.1796875" customWidth="1"/>
    <col min="5" max="5" width="12.453125" customWidth="1"/>
    <col min="6" max="6" width="44.453125" customWidth="1"/>
  </cols>
  <sheetData>
    <row r="1" spans="1:7" ht="18.5" x14ac:dyDescent="0.45">
      <c r="A1" s="2" t="s">
        <v>254</v>
      </c>
    </row>
    <row r="3" spans="1:7" x14ac:dyDescent="0.35">
      <c r="A3" s="15" t="s">
        <v>255</v>
      </c>
      <c r="B3" s="15" t="s">
        <v>256</v>
      </c>
      <c r="C3" s="15" t="s">
        <v>27</v>
      </c>
      <c r="D3" s="15" t="s">
        <v>257</v>
      </c>
      <c r="E3" s="15" t="s">
        <v>38</v>
      </c>
      <c r="F3" s="15" t="s">
        <v>201</v>
      </c>
      <c r="G3" s="26"/>
    </row>
    <row r="4" spans="1:7" x14ac:dyDescent="0.35">
      <c r="A4" s="27" t="s">
        <v>258</v>
      </c>
      <c r="B4" s="28"/>
      <c r="C4" s="28"/>
      <c r="D4" s="28"/>
      <c r="E4" s="28"/>
      <c r="F4" s="28"/>
    </row>
    <row r="5" spans="1:7" x14ac:dyDescent="0.35">
      <c r="A5" s="29" t="s">
        <v>259</v>
      </c>
      <c r="B5" s="29" t="s">
        <v>199</v>
      </c>
      <c r="C5" s="30">
        <f>'DATOS BASE'!B40</f>
        <v>2000</v>
      </c>
      <c r="D5" s="35" t="s">
        <v>260</v>
      </c>
      <c r="E5" s="35">
        <v>1</v>
      </c>
      <c r="F5" s="31" t="s">
        <v>123</v>
      </c>
    </row>
    <row r="6" spans="1:7" x14ac:dyDescent="0.35">
      <c r="A6" s="29" t="s">
        <v>261</v>
      </c>
      <c r="B6" s="29" t="s">
        <v>262</v>
      </c>
      <c r="C6" s="34">
        <v>400</v>
      </c>
      <c r="D6" s="35" t="s">
        <v>260</v>
      </c>
      <c r="E6" s="35">
        <v>1</v>
      </c>
      <c r="F6" s="29" t="s">
        <v>263</v>
      </c>
    </row>
    <row r="7" spans="1:7" x14ac:dyDescent="0.35">
      <c r="A7" s="29" t="s">
        <v>264</v>
      </c>
      <c r="B7" s="29" t="s">
        <v>265</v>
      </c>
      <c r="C7" s="34">
        <v>200</v>
      </c>
      <c r="D7" s="35" t="s">
        <v>260</v>
      </c>
      <c r="E7" s="35">
        <v>1</v>
      </c>
      <c r="F7" s="29" t="s">
        <v>266</v>
      </c>
    </row>
    <row r="8" spans="1:7" x14ac:dyDescent="0.35">
      <c r="A8" s="29" t="s">
        <v>267</v>
      </c>
      <c r="B8" s="29" t="s">
        <v>262</v>
      </c>
      <c r="C8" s="30">
        <v>780</v>
      </c>
      <c r="D8" s="35" t="s">
        <v>260</v>
      </c>
      <c r="E8" s="35">
        <v>1</v>
      </c>
      <c r="F8" s="29" t="s">
        <v>268</v>
      </c>
    </row>
    <row r="9" spans="1:7" x14ac:dyDescent="0.35">
      <c r="A9" s="29" t="s">
        <v>269</v>
      </c>
      <c r="B9" s="29" t="s">
        <v>28</v>
      </c>
      <c r="C9" s="34">
        <v>1500</v>
      </c>
      <c r="D9" s="35" t="s">
        <v>260</v>
      </c>
      <c r="E9" s="35">
        <v>1</v>
      </c>
      <c r="F9" s="29" t="s">
        <v>270</v>
      </c>
    </row>
    <row r="10" spans="1:7" x14ac:dyDescent="0.35">
      <c r="A10" s="29" t="s">
        <v>271</v>
      </c>
      <c r="B10" s="29" t="s">
        <v>28</v>
      </c>
      <c r="C10" s="34">
        <v>200</v>
      </c>
      <c r="D10" s="35" t="s">
        <v>272</v>
      </c>
      <c r="E10" s="35">
        <v>1</v>
      </c>
      <c r="F10" s="29"/>
    </row>
    <row r="11" spans="1:7" x14ac:dyDescent="0.35">
      <c r="A11" s="29" t="s">
        <v>273</v>
      </c>
      <c r="B11" s="29" t="s">
        <v>199</v>
      </c>
      <c r="C11" s="30">
        <v>800</v>
      </c>
      <c r="D11" s="35" t="s">
        <v>260</v>
      </c>
      <c r="E11" s="35">
        <v>1</v>
      </c>
      <c r="F11" s="29" t="s">
        <v>221</v>
      </c>
    </row>
    <row r="12" spans="1:7" x14ac:dyDescent="0.35">
      <c r="A12" s="27" t="s">
        <v>274</v>
      </c>
      <c r="B12" s="28"/>
      <c r="C12" s="28"/>
      <c r="D12" s="36"/>
      <c r="E12" s="36"/>
      <c r="F12" s="28"/>
    </row>
    <row r="13" spans="1:7" x14ac:dyDescent="0.35">
      <c r="A13" s="29" t="s">
        <v>275</v>
      </c>
      <c r="B13" s="29" t="s">
        <v>276</v>
      </c>
      <c r="C13" s="34">
        <v>800</v>
      </c>
      <c r="D13" s="35" t="s">
        <v>260</v>
      </c>
      <c r="E13" s="35">
        <v>1</v>
      </c>
      <c r="F13" s="29" t="s">
        <v>277</v>
      </c>
    </row>
    <row r="14" spans="1:7" x14ac:dyDescent="0.35">
      <c r="A14" s="29" t="s">
        <v>29</v>
      </c>
      <c r="B14" s="29" t="s">
        <v>28</v>
      </c>
      <c r="C14" s="34">
        <v>80</v>
      </c>
      <c r="D14" s="35" t="s">
        <v>260</v>
      </c>
      <c r="E14" s="35">
        <v>1</v>
      </c>
      <c r="F14" s="29" t="s">
        <v>278</v>
      </c>
    </row>
    <row r="15" spans="1:7" x14ac:dyDescent="0.35">
      <c r="A15" s="29" t="s">
        <v>279</v>
      </c>
      <c r="B15" s="29" t="s">
        <v>280</v>
      </c>
      <c r="C15" s="34">
        <v>30</v>
      </c>
      <c r="D15" s="35" t="s">
        <v>260</v>
      </c>
      <c r="E15" s="35">
        <v>1</v>
      </c>
      <c r="F15" s="29" t="s">
        <v>127</v>
      </c>
    </row>
    <row r="16" spans="1:7" x14ac:dyDescent="0.35">
      <c r="A16" s="29" t="s">
        <v>281</v>
      </c>
      <c r="B16" s="29" t="s">
        <v>28</v>
      </c>
      <c r="C16" s="34">
        <v>50</v>
      </c>
      <c r="D16" s="35" t="s">
        <v>260</v>
      </c>
      <c r="E16" s="35">
        <v>1</v>
      </c>
      <c r="F16" s="29" t="s">
        <v>30</v>
      </c>
    </row>
    <row r="17" spans="1:6" x14ac:dyDescent="0.35">
      <c r="A17" s="29" t="s">
        <v>282</v>
      </c>
      <c r="B17" s="29" t="s">
        <v>276</v>
      </c>
      <c r="C17" s="30">
        <f>'DATOS BASE'!B64</f>
        <v>1400</v>
      </c>
      <c r="D17" s="35" t="s">
        <v>260</v>
      </c>
      <c r="E17" s="35">
        <v>1</v>
      </c>
      <c r="F17" s="31" t="s">
        <v>283</v>
      </c>
    </row>
    <row r="18" spans="1:6" x14ac:dyDescent="0.35">
      <c r="A18" s="29" t="s">
        <v>284</v>
      </c>
      <c r="B18" s="29" t="s">
        <v>276</v>
      </c>
      <c r="C18" s="30">
        <f>VLOOKUP('DATOS BASE'!B3,'DATOS BASE'!A8:R15,2,FALSE)*2</f>
        <v>700</v>
      </c>
      <c r="D18" s="35" t="s">
        <v>260</v>
      </c>
      <c r="E18" s="35">
        <v>1</v>
      </c>
      <c r="F18" s="29" t="s">
        <v>285</v>
      </c>
    </row>
    <row r="19" spans="1:6" x14ac:dyDescent="0.35">
      <c r="A19" s="29" t="s">
        <v>286</v>
      </c>
      <c r="B19" s="29" t="s">
        <v>287</v>
      </c>
      <c r="C19" s="34">
        <v>500</v>
      </c>
      <c r="D19" s="35" t="s">
        <v>260</v>
      </c>
      <c r="E19" s="35">
        <v>1</v>
      </c>
      <c r="F19" s="29" t="s">
        <v>128</v>
      </c>
    </row>
    <row r="20" spans="1:6" x14ac:dyDescent="0.35">
      <c r="A20" s="29" t="s">
        <v>288</v>
      </c>
      <c r="B20" s="29" t="s">
        <v>289</v>
      </c>
      <c r="C20" s="34">
        <v>300</v>
      </c>
      <c r="D20" s="35" t="s">
        <v>260</v>
      </c>
      <c r="E20" s="35">
        <v>1</v>
      </c>
      <c r="F20" s="29"/>
    </row>
    <row r="21" spans="1:6" x14ac:dyDescent="0.35">
      <c r="A21" s="29" t="s">
        <v>290</v>
      </c>
      <c r="B21" s="29" t="s">
        <v>291</v>
      </c>
      <c r="C21" s="34">
        <v>150</v>
      </c>
      <c r="D21" s="35" t="s">
        <v>272</v>
      </c>
      <c r="E21" s="35">
        <v>1</v>
      </c>
      <c r="F21" s="29" t="s">
        <v>292</v>
      </c>
    </row>
    <row r="22" spans="1:6" x14ac:dyDescent="0.35">
      <c r="A22" s="27" t="s">
        <v>293</v>
      </c>
      <c r="B22" s="28"/>
      <c r="C22" s="28"/>
      <c r="D22" s="36"/>
      <c r="E22" s="36"/>
      <c r="F22" s="28"/>
    </row>
    <row r="23" spans="1:6" x14ac:dyDescent="0.35">
      <c r="A23" s="29" t="s">
        <v>294</v>
      </c>
      <c r="B23" s="29" t="s">
        <v>295</v>
      </c>
      <c r="C23" s="34">
        <v>3500</v>
      </c>
      <c r="D23" s="35" t="s">
        <v>260</v>
      </c>
      <c r="E23" s="35">
        <v>1</v>
      </c>
      <c r="F23" s="29" t="s">
        <v>296</v>
      </c>
    </row>
    <row r="24" spans="1:6" x14ac:dyDescent="0.35">
      <c r="A24" s="29" t="s">
        <v>297</v>
      </c>
      <c r="B24" s="29" t="s">
        <v>295</v>
      </c>
      <c r="C24" s="34">
        <v>2500</v>
      </c>
      <c r="D24" s="35" t="s">
        <v>260</v>
      </c>
      <c r="E24" s="35">
        <v>1</v>
      </c>
      <c r="F24" s="29" t="s">
        <v>228</v>
      </c>
    </row>
    <row r="25" spans="1:6" x14ac:dyDescent="0.35">
      <c r="A25" s="29" t="s">
        <v>298</v>
      </c>
      <c r="B25" s="29" t="s">
        <v>295</v>
      </c>
      <c r="C25" s="34">
        <v>5000</v>
      </c>
      <c r="D25" s="35" t="s">
        <v>272</v>
      </c>
      <c r="E25" s="35">
        <v>1</v>
      </c>
      <c r="F25" s="29" t="s">
        <v>230</v>
      </c>
    </row>
    <row r="26" spans="1:6" x14ac:dyDescent="0.35">
      <c r="A26" s="29" t="s">
        <v>299</v>
      </c>
      <c r="B26" s="29" t="s">
        <v>295</v>
      </c>
      <c r="C26" s="34">
        <v>0</v>
      </c>
      <c r="D26" s="35" t="s">
        <v>272</v>
      </c>
      <c r="E26" s="35">
        <v>1</v>
      </c>
      <c r="F26" s="29" t="s">
        <v>300</v>
      </c>
    </row>
    <row r="27" spans="1:6" x14ac:dyDescent="0.35">
      <c r="A27" s="27" t="s">
        <v>301</v>
      </c>
      <c r="B27" s="28"/>
      <c r="C27" s="28"/>
      <c r="D27" s="36"/>
      <c r="E27" s="36"/>
      <c r="F27" s="28"/>
    </row>
    <row r="28" spans="1:6" x14ac:dyDescent="0.35">
      <c r="A28" s="29" t="s">
        <v>216</v>
      </c>
      <c r="B28" s="29" t="s">
        <v>199</v>
      </c>
      <c r="C28" s="30">
        <v>2000</v>
      </c>
      <c r="D28" s="35" t="s">
        <v>260</v>
      </c>
      <c r="E28" s="35">
        <v>52</v>
      </c>
      <c r="F28" s="29" t="s">
        <v>302</v>
      </c>
    </row>
    <row r="29" spans="1:6" x14ac:dyDescent="0.35">
      <c r="A29" s="29" t="s">
        <v>218</v>
      </c>
      <c r="B29" s="29" t="s">
        <v>262</v>
      </c>
      <c r="C29" s="30">
        <f>IF(OR('DATOS BASE'!B39="Temporary Graduate (485)",'DATOS BASE'!B39="Skills in Demand (482)",'DATOS BASE'!B39="Skilled Nominated (190)",'DATOS BASE'!B39="Employer Nomination (186)"),130,130*24)</f>
        <v>3120</v>
      </c>
      <c r="D29" s="35" t="s">
        <v>260</v>
      </c>
      <c r="E29" s="35">
        <v>52</v>
      </c>
      <c r="F29" s="31" t="s">
        <v>303</v>
      </c>
    </row>
    <row r="30" spans="1:6" x14ac:dyDescent="0.35">
      <c r="A30" s="29" t="s">
        <v>304</v>
      </c>
      <c r="B30" s="29" t="s">
        <v>199</v>
      </c>
      <c r="C30" s="30">
        <v>800</v>
      </c>
      <c r="D30" s="35" t="s">
        <v>260</v>
      </c>
      <c r="E30" s="35">
        <v>52</v>
      </c>
      <c r="F30" s="29" t="s">
        <v>305</v>
      </c>
    </row>
    <row r="31" spans="1:6" x14ac:dyDescent="0.35">
      <c r="A31" s="29" t="s">
        <v>306</v>
      </c>
      <c r="B31" s="29" t="s">
        <v>295</v>
      </c>
      <c r="C31" s="30">
        <f>IF('DATOS BASE'!B39&lt;&gt;"Student Visa (500)",0,IF('DATOS BASE'!B42="Inglês 6m + VET 1.5 anos",3500+2000,IF('DATOS BASE'!B42="VET 2 anos",2500,IF('DATOS BASE'!B42="Faculdade 2 anos",5000,0))))</f>
        <v>0</v>
      </c>
      <c r="D31" s="35" t="s">
        <v>260</v>
      </c>
      <c r="E31" s="35">
        <v>52</v>
      </c>
      <c r="F31" s="31" t="s">
        <v>307</v>
      </c>
    </row>
    <row r="32" spans="1:6" x14ac:dyDescent="0.35">
      <c r="A32" s="29" t="s">
        <v>308</v>
      </c>
      <c r="B32" s="29" t="s">
        <v>309</v>
      </c>
      <c r="C32" s="34">
        <v>0</v>
      </c>
      <c r="D32" s="35" t="s">
        <v>272</v>
      </c>
      <c r="E32" s="35">
        <v>52</v>
      </c>
      <c r="F32" s="29"/>
    </row>
    <row r="36" spans="1:3" x14ac:dyDescent="0.35">
      <c r="A36" s="27" t="s">
        <v>310</v>
      </c>
      <c r="B36" s="28"/>
      <c r="C36" s="28"/>
    </row>
    <row r="37" spans="1:3" x14ac:dyDescent="0.35">
      <c r="A37" s="32"/>
      <c r="C37" s="32"/>
    </row>
    <row r="38" spans="1:3" x14ac:dyDescent="0.35">
      <c r="A38" s="7" t="s">
        <v>311</v>
      </c>
      <c r="C38" s="20" cm="1">
        <f t="array" ref="C38">SUMPRODUCT((E5:E32&lt;=5)*(C5:C32&lt;&gt;"")*(C5:C32))</f>
        <v>20890</v>
      </c>
    </row>
    <row r="39" spans="1:3" x14ac:dyDescent="0.35">
      <c r="A39" s="10" t="s">
        <v>312</v>
      </c>
      <c r="C39" s="33" cm="1">
        <f t="array" ref="C39">SUMPRODUCT((E5:E32&lt;=5)*(D5:D32="Sim")*(C5:C32))</f>
        <v>0</v>
      </c>
    </row>
    <row r="41" spans="1:3" x14ac:dyDescent="0.35">
      <c r="A41" s="10" t="s">
        <v>313</v>
      </c>
      <c r="C41" s="33" cm="1">
        <f t="array" ref="C41">SUMPRODUCT((E5:E32&gt;=48)*(C5:C32&lt;&gt;"")*(C5:C32))</f>
        <v>5920</v>
      </c>
    </row>
    <row r="42" spans="1:3" x14ac:dyDescent="0.35">
      <c r="A42" s="10" t="s">
        <v>314</v>
      </c>
      <c r="C42" s="33" cm="1">
        <f t="array" ref="C42">SUMPRODUCT((E5:E32&gt;=48)*(D5:D32="Sim")*(C5:C32))</f>
        <v>0</v>
      </c>
    </row>
    <row r="44" spans="1:3" x14ac:dyDescent="0.35">
      <c r="A44" s="7" t="s">
        <v>315</v>
      </c>
      <c r="C44" s="20">
        <f>C38+C41</f>
        <v>26810</v>
      </c>
    </row>
    <row r="45" spans="1:3" x14ac:dyDescent="0.35">
      <c r="A45" s="7" t="s">
        <v>316</v>
      </c>
      <c r="C45" s="20">
        <f>C39+C42</f>
        <v>0</v>
      </c>
    </row>
    <row r="46" spans="1:3" x14ac:dyDescent="0.35">
      <c r="A46" s="7" t="s">
        <v>317</v>
      </c>
      <c r="C46" s="32"/>
    </row>
  </sheetData>
  <sheetProtection algorithmName="SHA-512" hashValue="80MUA4j/QG+/BKzhJjRrjSkY/oobhK4JzsE3TIxh3DMjuo2V9rR+d0pe+Px3hwBAgRnNtb9emTXJ7DJrxMFcuw==" saltValue="onVNZfwfUqNDo0qPWNLV3A==" spinCount="100000" sheet="1" objects="1" scenarios="1"/>
  <dataValidations count="1">
    <dataValidation type="list" allowBlank="1" showInputMessage="1" showErrorMessage="1" sqref="D5:D11 D13:D21 D26 D28:D30 D32" xr:uid="{9B1973C5-61EE-43E1-AC60-22C4E258A8EB}">
      <formula1>"Sim,Não"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1D6C3-6B25-440F-8C09-F3D93F432930}">
  <sheetPr>
    <tabColor rgb="FFED7D31"/>
  </sheetPr>
  <dimension ref="A1:L33"/>
  <sheetViews>
    <sheetView workbookViewId="0">
      <pane ySplit="3" topLeftCell="A15" activePane="bottomLeft" state="frozen"/>
      <selection pane="bottomLeft" activeCell="D4" sqref="D4"/>
    </sheetView>
  </sheetViews>
  <sheetFormatPr defaultRowHeight="14.5" x14ac:dyDescent="0.35"/>
  <cols>
    <col min="1" max="1" width="35.54296875" customWidth="1"/>
    <col min="2" max="4" width="17.81640625" customWidth="1"/>
    <col min="8" max="8" width="24.81640625" customWidth="1"/>
    <col min="9" max="12" width="21.36328125" customWidth="1"/>
  </cols>
  <sheetData>
    <row r="1" spans="1:12" ht="18.5" x14ac:dyDescent="0.45">
      <c r="A1" s="2" t="s">
        <v>318</v>
      </c>
    </row>
    <row r="3" spans="1:12" x14ac:dyDescent="0.35">
      <c r="A3" s="15" t="s">
        <v>255</v>
      </c>
      <c r="B3" s="15" t="s">
        <v>319</v>
      </c>
      <c r="C3" s="15" t="s">
        <v>320</v>
      </c>
      <c r="D3" s="15" t="s">
        <v>237</v>
      </c>
      <c r="E3" s="15" t="s">
        <v>321</v>
      </c>
      <c r="F3" s="15" t="s">
        <v>31</v>
      </c>
      <c r="G3" s="15" t="s">
        <v>32</v>
      </c>
      <c r="H3" s="15" t="s">
        <v>201</v>
      </c>
      <c r="I3" s="15" t="s">
        <v>33</v>
      </c>
      <c r="J3" s="15" t="s">
        <v>34</v>
      </c>
      <c r="K3" s="15" t="s">
        <v>322</v>
      </c>
      <c r="L3" s="15" t="s">
        <v>35</v>
      </c>
    </row>
    <row r="4" spans="1:12" x14ac:dyDescent="0.35">
      <c r="A4" s="76" t="s">
        <v>323</v>
      </c>
      <c r="B4" s="77"/>
      <c r="C4" s="78">
        <v>1</v>
      </c>
      <c r="D4" s="78" t="s">
        <v>12</v>
      </c>
      <c r="E4" s="78">
        <v>1</v>
      </c>
      <c r="F4" s="78">
        <v>52</v>
      </c>
      <c r="G4" s="78" t="s">
        <v>358</v>
      </c>
      <c r="H4" s="78" t="s">
        <v>324</v>
      </c>
      <c r="I4" s="37" t="str">
        <f>IF(B4="","",B4*C4)</f>
        <v/>
      </c>
      <c r="J4" s="37" t="str">
        <f>IF(I4="","",I4/VLOOKUP(D4,'DEFINICIONES Y ESCENARIOS'!$A$5:$C$11,3,FALSE))</f>
        <v/>
      </c>
      <c r="K4" s="37" t="str">
        <f>IF(J4="","",J4*52/12)</f>
        <v/>
      </c>
      <c r="L4" s="37" t="str">
        <f>IF(J4="","",J4*(1+'DEFINICIONES Y ESCENARIOS'!$B$24))</f>
        <v/>
      </c>
    </row>
    <row r="5" spans="1:12" x14ac:dyDescent="0.35">
      <c r="A5" s="38" t="s">
        <v>325</v>
      </c>
      <c r="B5" s="34">
        <v>350</v>
      </c>
      <c r="C5" s="35">
        <v>1</v>
      </c>
      <c r="D5" s="35" t="s">
        <v>12</v>
      </c>
      <c r="E5" s="35">
        <v>1</v>
      </c>
      <c r="F5" s="35">
        <v>52</v>
      </c>
      <c r="G5" s="35" t="s">
        <v>326</v>
      </c>
      <c r="H5" s="35" t="s">
        <v>327</v>
      </c>
      <c r="I5" s="37">
        <f>IF(B5="","",B5*C5)</f>
        <v>350</v>
      </c>
      <c r="J5" s="37">
        <f>IF(I5="","",I5/VLOOKUP(D5,'DEFINICIONES Y ESCENARIOS'!$A$5:$C$11,3,FALSE))</f>
        <v>350</v>
      </c>
      <c r="K5" s="37">
        <f>IF(J5="","",J5*52/12)</f>
        <v>1516.6666666666667</v>
      </c>
      <c r="L5" s="37">
        <f>IF(J5="","",J5*(1+'DEFINICIONES Y ESCENARIOS'!$B$24))</f>
        <v>350</v>
      </c>
    </row>
    <row r="6" spans="1:12" x14ac:dyDescent="0.35">
      <c r="A6" s="38" t="s">
        <v>328</v>
      </c>
      <c r="B6" s="34">
        <v>120</v>
      </c>
      <c r="C6" s="35">
        <v>1</v>
      </c>
      <c r="D6" s="35" t="s">
        <v>239</v>
      </c>
      <c r="E6" s="35">
        <v>1</v>
      </c>
      <c r="F6" s="35">
        <v>52</v>
      </c>
      <c r="G6" s="35" t="s">
        <v>326</v>
      </c>
      <c r="H6" s="35" t="s">
        <v>329</v>
      </c>
      <c r="I6" s="37">
        <f>IF(B6="","",B6*C6)</f>
        <v>120</v>
      </c>
      <c r="J6" s="37">
        <f>IF(I6="","",I6/VLOOKUP(D6,'DEFINICIONES Y ESCENARIOS'!$A$5:$C$11,3,FALSE))</f>
        <v>27.692309822485374</v>
      </c>
      <c r="K6" s="37">
        <f>IF(J6="","",J6*52/12)</f>
        <v>120.00000923076995</v>
      </c>
      <c r="L6" s="37">
        <f>IF(J6="","",J6*(1+'DEFINICIONES Y ESCENARIOS'!$B$24))</f>
        <v>27.692309822485374</v>
      </c>
    </row>
    <row r="7" spans="1:12" x14ac:dyDescent="0.35">
      <c r="A7" s="38" t="s">
        <v>330</v>
      </c>
      <c r="B7" s="34">
        <v>40</v>
      </c>
      <c r="C7" s="35">
        <v>1</v>
      </c>
      <c r="D7" s="35" t="s">
        <v>239</v>
      </c>
      <c r="E7" s="35">
        <v>1</v>
      </c>
      <c r="F7" s="35">
        <v>52</v>
      </c>
      <c r="G7" s="35" t="s">
        <v>326</v>
      </c>
      <c r="H7" s="35" t="s">
        <v>331</v>
      </c>
      <c r="I7" s="37">
        <f>IF(B7="","",B7*C7)</f>
        <v>40</v>
      </c>
      <c r="J7" s="37">
        <f>IF(I7="","",I7/VLOOKUP(D7,'DEFINICIONES Y ESCENARIOS'!$A$5:$C$11,3,FALSE))</f>
        <v>9.2307699408284574</v>
      </c>
      <c r="K7" s="37">
        <f>IF(J7="","",J7*52/12)</f>
        <v>40.000003076923313</v>
      </c>
      <c r="L7" s="37">
        <f>IF(J7="","",J7*(1+'DEFINICIONES Y ESCENARIOS'!$B$24))</f>
        <v>9.2307699408284574</v>
      </c>
    </row>
    <row r="8" spans="1:12" x14ac:dyDescent="0.35">
      <c r="A8" s="38" t="s">
        <v>332</v>
      </c>
      <c r="B8" s="34">
        <v>25</v>
      </c>
      <c r="C8" s="35">
        <v>1</v>
      </c>
      <c r="D8" s="35" t="s">
        <v>239</v>
      </c>
      <c r="E8" s="35">
        <v>1</v>
      </c>
      <c r="F8" s="35">
        <v>52</v>
      </c>
      <c r="G8" s="35" t="s">
        <v>326</v>
      </c>
      <c r="H8" s="35" t="s">
        <v>333</v>
      </c>
      <c r="I8" s="37">
        <f>IF(B8="","",B8*C8)</f>
        <v>25</v>
      </c>
      <c r="J8" s="37">
        <f>IF(I8="","",I8/VLOOKUP(D8,'DEFINICIONES Y ESCENARIOS'!$A$5:$C$11,3,FALSE))</f>
        <v>5.7692312130177861</v>
      </c>
      <c r="K8" s="37">
        <f>IF(J8="","",J8*52/12)</f>
        <v>25.000001923077075</v>
      </c>
      <c r="L8" s="37">
        <f>IF(J8="","",J8*(1+'DEFINICIONES Y ESCENARIOS'!$B$24))</f>
        <v>5.7692312130177861</v>
      </c>
    </row>
    <row r="9" spans="1:12" x14ac:dyDescent="0.35">
      <c r="A9" s="76" t="s">
        <v>334</v>
      </c>
      <c r="B9" s="77"/>
      <c r="C9" s="78">
        <v>1</v>
      </c>
      <c r="D9" s="78" t="s">
        <v>12</v>
      </c>
      <c r="E9" s="78">
        <v>1</v>
      </c>
      <c r="F9" s="78">
        <v>52</v>
      </c>
      <c r="G9" s="78" t="s">
        <v>358</v>
      </c>
      <c r="H9" s="78" t="s">
        <v>324</v>
      </c>
      <c r="I9" s="37" t="str">
        <f>IF(B9="","",B9*C9)</f>
        <v/>
      </c>
      <c r="J9" s="37" t="str">
        <f>IF(I9="","",I9/VLOOKUP(D9,'DEFINICIONES Y ESCENARIOS'!$A$5:$C$11,3,FALSE))</f>
        <v/>
      </c>
      <c r="K9" s="37" t="str">
        <f>IF(J9="","",J9*52/12)</f>
        <v/>
      </c>
      <c r="L9" s="37" t="str">
        <f>IF(J9="","",J9*(1+'DEFINICIONES Y ESCENARIOS'!$B$24))</f>
        <v/>
      </c>
    </row>
    <row r="10" spans="1:12" x14ac:dyDescent="0.35">
      <c r="A10" s="38" t="s">
        <v>44</v>
      </c>
      <c r="B10" s="34">
        <v>70</v>
      </c>
      <c r="C10" s="35">
        <v>1</v>
      </c>
      <c r="D10" s="35" t="s">
        <v>239</v>
      </c>
      <c r="E10" s="35">
        <v>1</v>
      </c>
      <c r="F10" s="35">
        <v>52</v>
      </c>
      <c r="G10" s="35" t="s">
        <v>326</v>
      </c>
      <c r="H10" s="35" t="s">
        <v>335</v>
      </c>
      <c r="I10" s="37">
        <f>IF(B10="","",B10*C10)</f>
        <v>70</v>
      </c>
      <c r="J10" s="37">
        <f>IF(I10="","",I10/VLOOKUP(D10,'DEFINICIONES Y ESCENARIOS'!$A$5:$C$11,3,FALSE))</f>
        <v>16.153847396449802</v>
      </c>
      <c r="K10" s="37">
        <f>IF(J10="","",J10*52/12)</f>
        <v>70.000005384615804</v>
      </c>
      <c r="L10" s="37">
        <f>IF(J10="","",J10*(1+'DEFINICIONES Y ESCENARIOS'!$B$24))</f>
        <v>16.153847396449802</v>
      </c>
    </row>
    <row r="11" spans="1:12" x14ac:dyDescent="0.35">
      <c r="A11" s="38" t="s">
        <v>336</v>
      </c>
      <c r="B11" s="34">
        <v>30</v>
      </c>
      <c r="C11" s="35">
        <v>1</v>
      </c>
      <c r="D11" s="35" t="s">
        <v>239</v>
      </c>
      <c r="E11" s="35">
        <v>1</v>
      </c>
      <c r="F11" s="35">
        <v>52</v>
      </c>
      <c r="G11" s="35" t="s">
        <v>326</v>
      </c>
      <c r="H11" s="35" t="s">
        <v>45</v>
      </c>
      <c r="I11" s="37">
        <f>IF(B11="","",B11*C11)</f>
        <v>30</v>
      </c>
      <c r="J11" s="37">
        <f>IF(I11="","",I11/VLOOKUP(D11,'DEFINICIONES Y ESCENARIOS'!$A$5:$C$11,3,FALSE))</f>
        <v>6.9230774556213435</v>
      </c>
      <c r="K11" s="37">
        <f>IF(J11="","",J11*52/12)</f>
        <v>30.000002307692487</v>
      </c>
      <c r="L11" s="37">
        <f>IF(J11="","",J11*(1+'DEFINICIONES Y ESCENARIOS'!$B$24))</f>
        <v>6.9230774556213435</v>
      </c>
    </row>
    <row r="12" spans="1:12" x14ac:dyDescent="0.35">
      <c r="A12" s="76" t="s">
        <v>337</v>
      </c>
      <c r="B12" s="77"/>
      <c r="C12" s="78">
        <v>1</v>
      </c>
      <c r="D12" s="78" t="s">
        <v>12</v>
      </c>
      <c r="E12" s="78">
        <v>1</v>
      </c>
      <c r="F12" s="78">
        <v>52</v>
      </c>
      <c r="G12" s="78" t="s">
        <v>358</v>
      </c>
      <c r="H12" s="78" t="s">
        <v>324</v>
      </c>
      <c r="I12" s="37" t="str">
        <f>IF(B12="","",B12*C12)</f>
        <v/>
      </c>
      <c r="J12" s="37" t="str">
        <f>IF(I12="","",I12/VLOOKUP(D12,'DEFINICIONES Y ESCENARIOS'!$A$5:$C$11,3,FALSE))</f>
        <v/>
      </c>
      <c r="K12" s="37" t="str">
        <f>IF(J12="","",J12*52/12)</f>
        <v/>
      </c>
      <c r="L12" s="37" t="str">
        <f>IF(J12="","",J12*(1+'DEFINICIONES Y ESCENARIOS'!$B$24))</f>
        <v/>
      </c>
    </row>
    <row r="13" spans="1:12" x14ac:dyDescent="0.35">
      <c r="A13" s="38" t="s">
        <v>338</v>
      </c>
      <c r="B13" s="34">
        <v>130</v>
      </c>
      <c r="C13" s="35">
        <v>1</v>
      </c>
      <c r="D13" s="35" t="s">
        <v>239</v>
      </c>
      <c r="E13" s="35">
        <v>1</v>
      </c>
      <c r="F13" s="35">
        <v>52</v>
      </c>
      <c r="G13" s="35" t="s">
        <v>326</v>
      </c>
      <c r="H13" s="35" t="s">
        <v>339</v>
      </c>
      <c r="I13" s="37">
        <f>IF(B13="","",B13*C13)</f>
        <v>130</v>
      </c>
      <c r="J13" s="37">
        <f>IF(I13="","",I13/VLOOKUP(D13,'DEFINICIONES Y ESCENARIOS'!$A$5:$C$11,3,FALSE))</f>
        <v>30.000002307692487</v>
      </c>
      <c r="K13" s="37">
        <f>IF(J13="","",J13*52/12)</f>
        <v>130.00001000000077</v>
      </c>
      <c r="L13" s="37">
        <f>IF(J13="","",J13*(1+'DEFINICIONES Y ESCENARIOS'!$B$24))</f>
        <v>30.000002307692487</v>
      </c>
    </row>
    <row r="14" spans="1:12" x14ac:dyDescent="0.35">
      <c r="A14" s="38" t="s">
        <v>46</v>
      </c>
      <c r="B14" s="34">
        <v>20</v>
      </c>
      <c r="C14" s="35">
        <v>1</v>
      </c>
      <c r="D14" s="35" t="s">
        <v>239</v>
      </c>
      <c r="E14" s="35">
        <v>1</v>
      </c>
      <c r="F14" s="35">
        <v>52</v>
      </c>
      <c r="G14" s="35" t="s">
        <v>36</v>
      </c>
      <c r="H14" s="35" t="s">
        <v>340</v>
      </c>
      <c r="I14" s="37">
        <f>IF(B14="","",B14*C14)</f>
        <v>20</v>
      </c>
      <c r="J14" s="37">
        <f>IF(I14="","",I14/VLOOKUP(D14,'DEFINICIONES Y ESCENARIOS'!$A$5:$C$11,3,FALSE))</f>
        <v>4.6153849704142287</v>
      </c>
      <c r="K14" s="37">
        <f>IF(J14="","",J14*52/12)</f>
        <v>20.000001538461657</v>
      </c>
      <c r="L14" s="37">
        <f>IF(J14="","",J14*(1+'DEFINICIONES Y ESCENARIOS'!$B$24))</f>
        <v>4.6153849704142287</v>
      </c>
    </row>
    <row r="15" spans="1:12" x14ac:dyDescent="0.35">
      <c r="A15" s="76" t="s">
        <v>130</v>
      </c>
      <c r="B15" s="77"/>
      <c r="C15" s="78">
        <v>1</v>
      </c>
      <c r="D15" s="78" t="s">
        <v>12</v>
      </c>
      <c r="E15" s="78">
        <v>1</v>
      </c>
      <c r="F15" s="78">
        <v>52</v>
      </c>
      <c r="G15" s="78" t="s">
        <v>358</v>
      </c>
      <c r="H15" s="78" t="s">
        <v>324</v>
      </c>
      <c r="I15" s="37" t="str">
        <f>IF(B15="","",B15*C15)</f>
        <v/>
      </c>
      <c r="J15" s="37" t="str">
        <f>IF(I15="","",I15/VLOOKUP(D15,'DEFINICIONES Y ESCENARIOS'!$A$5:$C$11,3,FALSE))</f>
        <v/>
      </c>
      <c r="K15" s="37" t="str">
        <f>IF(J15="","",J15*52/12)</f>
        <v/>
      </c>
      <c r="L15" s="37" t="str">
        <f>IF(J15="","",J15*(1+'DEFINICIONES Y ESCENARIOS'!$B$24))</f>
        <v/>
      </c>
    </row>
    <row r="16" spans="1:12" x14ac:dyDescent="0.35">
      <c r="A16" s="38" t="s">
        <v>47</v>
      </c>
      <c r="B16" s="34">
        <v>50</v>
      </c>
      <c r="C16" s="35">
        <v>1</v>
      </c>
      <c r="D16" s="35" t="s">
        <v>12</v>
      </c>
      <c r="E16" s="35">
        <v>1</v>
      </c>
      <c r="F16" s="35">
        <v>52</v>
      </c>
      <c r="G16" s="35" t="s">
        <v>326</v>
      </c>
      <c r="H16" s="35" t="s">
        <v>341</v>
      </c>
      <c r="I16" s="37">
        <f>IF(B16="","",B16*C16)</f>
        <v>50</v>
      </c>
      <c r="J16" s="37">
        <f>IF(I16="","",I16/VLOOKUP(D16,'DEFINICIONES Y ESCENARIOS'!$A$5:$C$11,3,FALSE))</f>
        <v>50</v>
      </c>
      <c r="K16" s="37">
        <f>IF(J16="","",J16*52/12)</f>
        <v>216.66666666666666</v>
      </c>
      <c r="L16" s="37">
        <f>IF(J16="","",J16*(1+'DEFINICIONES Y ESCENARIOS'!$B$24))</f>
        <v>50</v>
      </c>
    </row>
    <row r="17" spans="1:12" x14ac:dyDescent="0.35">
      <c r="A17" s="76" t="s">
        <v>342</v>
      </c>
      <c r="B17" s="77"/>
      <c r="C17" s="78">
        <v>1</v>
      </c>
      <c r="D17" s="78" t="s">
        <v>12</v>
      </c>
      <c r="E17" s="78">
        <v>1</v>
      </c>
      <c r="F17" s="78">
        <v>52</v>
      </c>
      <c r="G17" s="78" t="s">
        <v>358</v>
      </c>
      <c r="H17" s="78" t="s">
        <v>324</v>
      </c>
      <c r="I17" s="37" t="str">
        <f>IF(B17="","",B17*C17)</f>
        <v/>
      </c>
      <c r="J17" s="37" t="str">
        <f>IF(I17="","",I17/VLOOKUP(D17,'DEFINICIONES Y ESCENARIOS'!$A$5:$C$11,3,FALSE))</f>
        <v/>
      </c>
      <c r="K17" s="37" t="str">
        <f>IF(J17="","",J17*52/12)</f>
        <v/>
      </c>
      <c r="L17" s="37" t="str">
        <f>IF(J17="","",J17*(1+'DEFINICIONES Y ESCENARIOS'!$B$24))</f>
        <v/>
      </c>
    </row>
    <row r="18" spans="1:12" x14ac:dyDescent="0.35">
      <c r="A18" s="38" t="s">
        <v>343</v>
      </c>
      <c r="B18" s="34">
        <v>0</v>
      </c>
      <c r="C18" s="35">
        <v>1</v>
      </c>
      <c r="D18" s="35" t="s">
        <v>239</v>
      </c>
      <c r="E18" s="35">
        <v>1</v>
      </c>
      <c r="F18" s="35">
        <v>52</v>
      </c>
      <c r="G18" s="35" t="s">
        <v>326</v>
      </c>
      <c r="H18" s="35" t="s">
        <v>344</v>
      </c>
      <c r="I18" s="37">
        <f>IF(B18="","",B18*C18)</f>
        <v>0</v>
      </c>
      <c r="J18" s="37">
        <f>IF(I18="","",I18/VLOOKUP(D18,'DEFINICIONES Y ESCENARIOS'!$A$5:$C$11,3,FALSE))</f>
        <v>0</v>
      </c>
      <c r="K18" s="37">
        <f>IF(J18="","",J18*52/12)</f>
        <v>0</v>
      </c>
      <c r="L18" s="37">
        <f>IF(J18="","",J18*(1+'DEFINICIONES Y ESCENARIOS'!$B$24))</f>
        <v>0</v>
      </c>
    </row>
    <row r="19" spans="1:12" x14ac:dyDescent="0.35">
      <c r="A19" s="39" t="s">
        <v>345</v>
      </c>
      <c r="B19" s="34">
        <v>20</v>
      </c>
      <c r="C19" s="35">
        <v>1</v>
      </c>
      <c r="D19" s="35" t="s">
        <v>239</v>
      </c>
      <c r="E19" s="35">
        <v>1</v>
      </c>
      <c r="F19" s="35">
        <v>52</v>
      </c>
      <c r="G19" s="35" t="s">
        <v>36</v>
      </c>
      <c r="H19" s="35" t="s">
        <v>346</v>
      </c>
      <c r="I19" s="37">
        <f>IF(B19="","",B19*C19)</f>
        <v>20</v>
      </c>
      <c r="J19" s="37">
        <f>IF(I19="","",I19/VLOOKUP(D19,'DEFINICIONES Y ESCENARIOS'!$A$5:$C$11,3,FALSE))</f>
        <v>4.6153849704142287</v>
      </c>
      <c r="K19" s="37">
        <f>IF(J19="","",J19*52/12)</f>
        <v>20.000001538461657</v>
      </c>
      <c r="L19" s="37">
        <f>IF(J19="","",J19*(1+'DEFINICIONES Y ESCENARIOS'!$B$24))</f>
        <v>4.6153849704142287</v>
      </c>
    </row>
    <row r="20" spans="1:12" x14ac:dyDescent="0.35">
      <c r="A20" s="76" t="s">
        <v>347</v>
      </c>
      <c r="B20" s="77"/>
      <c r="C20" s="78">
        <v>1</v>
      </c>
      <c r="D20" s="78" t="s">
        <v>12</v>
      </c>
      <c r="E20" s="78">
        <v>1</v>
      </c>
      <c r="F20" s="78">
        <v>52</v>
      </c>
      <c r="G20" s="78" t="s">
        <v>358</v>
      </c>
      <c r="H20" s="78" t="s">
        <v>324</v>
      </c>
      <c r="I20" s="37" t="str">
        <f>IF(B20="","",B20*C20)</f>
        <v/>
      </c>
      <c r="J20" s="37" t="str">
        <f>IF(I20="","",I20/VLOOKUP(D20,'DEFINICIONES Y ESCENARIOS'!$A$5:$C$11,3,FALSE))</f>
        <v/>
      </c>
      <c r="K20" s="37" t="str">
        <f>IF(J20="","",J20*52/12)</f>
        <v/>
      </c>
      <c r="L20" s="37" t="str">
        <f>IF(J20="","",J20*(1+'DEFINICIONES Y ESCENARIOS'!$B$24))</f>
        <v/>
      </c>
    </row>
    <row r="21" spans="1:12" x14ac:dyDescent="0.35">
      <c r="A21" s="38" t="s">
        <v>48</v>
      </c>
      <c r="B21" s="34">
        <v>30</v>
      </c>
      <c r="C21" s="35">
        <v>1</v>
      </c>
      <c r="D21" s="35" t="s">
        <v>239</v>
      </c>
      <c r="E21" s="35">
        <v>1</v>
      </c>
      <c r="F21" s="35">
        <v>52</v>
      </c>
      <c r="G21" s="35" t="s">
        <v>36</v>
      </c>
      <c r="H21" s="35" t="s">
        <v>49</v>
      </c>
      <c r="I21" s="37">
        <f>IF(B21="","",B21*C21)</f>
        <v>30</v>
      </c>
      <c r="J21" s="37">
        <f>IF(I21="","",I21/VLOOKUP(D21,'DEFINICIONES Y ESCENARIOS'!$A$5:$C$11,3,FALSE))</f>
        <v>6.9230774556213435</v>
      </c>
      <c r="K21" s="37">
        <f>IF(J21="","",J21*52/12)</f>
        <v>30.000002307692487</v>
      </c>
      <c r="L21" s="37">
        <f>IF(J21="","",J21*(1+'DEFINICIONES Y ESCENARIOS'!$B$24))</f>
        <v>6.9230774556213435</v>
      </c>
    </row>
    <row r="22" spans="1:12" x14ac:dyDescent="0.35">
      <c r="A22" s="38" t="s">
        <v>348</v>
      </c>
      <c r="B22" s="34">
        <v>5</v>
      </c>
      <c r="C22" s="35">
        <v>1</v>
      </c>
      <c r="D22" s="35" t="s">
        <v>239</v>
      </c>
      <c r="E22" s="35">
        <v>1</v>
      </c>
      <c r="F22" s="35">
        <v>52</v>
      </c>
      <c r="G22" s="35" t="s">
        <v>36</v>
      </c>
      <c r="H22" s="35" t="s">
        <v>50</v>
      </c>
      <c r="I22" s="37">
        <f>IF(B22="","",B22*C22)</f>
        <v>5</v>
      </c>
      <c r="J22" s="37">
        <f>IF(I22="","",I22/VLOOKUP(D22,'DEFINICIONES Y ESCENARIOS'!$A$5:$C$11,3,FALSE))</f>
        <v>1.1538462426035572</v>
      </c>
      <c r="K22" s="37">
        <f>IF(J22="","",J22*52/12)</f>
        <v>5.0000003846154142</v>
      </c>
      <c r="L22" s="37">
        <f>IF(J22="","",J22*(1+'DEFINICIONES Y ESCENARIOS'!$B$24))</f>
        <v>1.1538462426035572</v>
      </c>
    </row>
    <row r="23" spans="1:12" x14ac:dyDescent="0.35">
      <c r="A23" s="76" t="s">
        <v>349</v>
      </c>
      <c r="B23" s="77"/>
      <c r="C23" s="78">
        <v>1</v>
      </c>
      <c r="D23" s="78" t="s">
        <v>12</v>
      </c>
      <c r="E23" s="78">
        <v>1</v>
      </c>
      <c r="F23" s="78">
        <v>52</v>
      </c>
      <c r="G23" s="78" t="s">
        <v>358</v>
      </c>
      <c r="H23" s="78" t="s">
        <v>324</v>
      </c>
      <c r="I23" s="37" t="str">
        <f>IF(B23="","",B23*C23)</f>
        <v/>
      </c>
      <c r="J23" s="37" t="str">
        <f>IF(I23="","",I23/VLOOKUP(D23,'DEFINICIONES Y ESCENARIOS'!$A$5:$C$11,3,FALSE))</f>
        <v/>
      </c>
      <c r="K23" s="37" t="str">
        <f>IF(J23="","",J23*52/12)</f>
        <v/>
      </c>
      <c r="L23" s="37" t="str">
        <f>IF(J23="","",J23*(1+'DEFINICIONES Y ESCENARIOS'!$B$24))</f>
        <v/>
      </c>
    </row>
    <row r="24" spans="1:12" x14ac:dyDescent="0.35">
      <c r="A24" s="38" t="s">
        <v>350</v>
      </c>
      <c r="B24" s="34">
        <v>15</v>
      </c>
      <c r="C24" s="35">
        <v>1</v>
      </c>
      <c r="D24" s="35" t="s">
        <v>12</v>
      </c>
      <c r="E24" s="35">
        <v>1</v>
      </c>
      <c r="F24" s="35">
        <v>52</v>
      </c>
      <c r="G24" s="35" t="s">
        <v>36</v>
      </c>
      <c r="H24" s="35" t="s">
        <v>51</v>
      </c>
      <c r="I24" s="37">
        <f>IF(B24="","",B24*C24)</f>
        <v>15</v>
      </c>
      <c r="J24" s="37">
        <f>IF(I24="","",I24/VLOOKUP(D24,'DEFINICIONES Y ESCENARIOS'!$A$5:$C$11,3,FALSE))</f>
        <v>15</v>
      </c>
      <c r="K24" s="37">
        <f>IF(J24="","",J24*52/12)</f>
        <v>65</v>
      </c>
      <c r="L24" s="37">
        <f>IF(J24="","",J24*(1+'DEFINICIONES Y ESCENARIOS'!$B$24))</f>
        <v>15</v>
      </c>
    </row>
    <row r="25" spans="1:12" x14ac:dyDescent="0.35">
      <c r="A25" s="38" t="s">
        <v>351</v>
      </c>
      <c r="B25" s="34">
        <v>0</v>
      </c>
      <c r="C25" s="35">
        <v>1</v>
      </c>
      <c r="D25" s="35" t="s">
        <v>12</v>
      </c>
      <c r="E25" s="35">
        <v>1</v>
      </c>
      <c r="F25" s="35">
        <v>52</v>
      </c>
      <c r="G25" s="35" t="s">
        <v>36</v>
      </c>
      <c r="H25" s="35"/>
      <c r="I25" s="37">
        <f>IF(B25="","",B25*C25)</f>
        <v>0</v>
      </c>
      <c r="J25" s="37">
        <f>IF(I25="","",I25/VLOOKUP(D25,'DEFINICIONES Y ESCENARIOS'!$A$5:$C$11,3,FALSE))</f>
        <v>0</v>
      </c>
      <c r="K25" s="37">
        <f>IF(J25="","",J25*52/12)</f>
        <v>0</v>
      </c>
      <c r="L25" s="37">
        <f>IF(J25="","",J25*(1+'DEFINICIONES Y ESCENARIOS'!$B$24))</f>
        <v>0</v>
      </c>
    </row>
    <row r="27" spans="1:12" x14ac:dyDescent="0.35">
      <c r="A27" s="7" t="s">
        <v>352</v>
      </c>
      <c r="I27" s="40">
        <f>IF(I4&lt;&gt;"",I4,SUMIF(I5:I8,"&gt;0"))+IF(I9&lt;&gt;"",I9,SUMIF(I10:I11,"&gt;0"))+IF(I12&lt;&gt;"",I12,SUMIF(I13:I14,"&gt;0"))+IF(I15&lt;&gt;"",I15,SUMIF(I16:I16,"&gt;0"))+IF(I17&lt;&gt;"",I17,SUMIF(I18:I19,"&gt;0"))+IF(I20&lt;&gt;"",I20,SUMIF(I21:I22,"&gt;0"))+IF(I23&lt;&gt;"",I23,SUMIF(I24:I25,"&gt;0"))</f>
        <v>905</v>
      </c>
      <c r="J27" s="40">
        <f>IF(J4&lt;&gt;"",J4,SUMIF(J5:J8,"&gt;0"))+IF(J9&lt;&gt;"",J9,SUMIF(J10:J11,"&gt;0"))+IF(J12&lt;&gt;"",J12,SUMIF(J13:J14,"&gt;0"))+IF(J15&lt;&gt;"",J15,SUMIF(J16:J16,"&gt;0"))+IF(J17&lt;&gt;"",J17,SUMIF(J18:J19,"&gt;0"))+IF(J20&lt;&gt;"",J20,SUMIF(J21:J22,"&gt;0"))+IF(J23&lt;&gt;"",J23,SUMIF(J24:J25,"&gt;0"))</f>
        <v>528.07693177514864</v>
      </c>
      <c r="K27" s="40">
        <f>IF(K4&lt;&gt;"",K4,SUMIF(K5:K8,"&gt;0"))+IF(K9&lt;&gt;"",K9,SUMIF(K10:K11,"&gt;0"))+IF(K12&lt;&gt;"",K12,SUMIF(K13:K14,"&gt;0"))+IF(K15&lt;&gt;"",K15,SUMIF(K16:K16,"&gt;0"))+IF(K17&lt;&gt;"",K17,SUMIF(K18:K19,"&gt;0"))+IF(K20&lt;&gt;"",K20,SUMIF(K21:K22,"&gt;0"))+IF(K23&lt;&gt;"",K23,SUMIF(K24:K25,"&gt;0"))</f>
        <v>2288.3333710256443</v>
      </c>
      <c r="L27" s="40">
        <f>IF(L4&lt;&gt;"",L4,SUMIF(L5:L8,"&gt;0"))+IF(L9&lt;&gt;"",L9,SUMIF(L10:L11,"&gt;0"))+IF(L12&lt;&gt;"",L12,SUMIF(L13:L14,"&gt;0"))+IF(L15&lt;&gt;"",L15,SUMIF(L16:L16,"&gt;0"))+IF(L17&lt;&gt;"",L17,SUMIF(L18:L19,"&gt;0"))+IF(L20&lt;&gt;"",L20,SUMIF(L21:L22,"&gt;0"))+IF(L23&lt;&gt;"",L23,SUMIF(L24:L25,"&gt;0"))</f>
        <v>528.07693177514864</v>
      </c>
    </row>
    <row r="29" spans="1:12" ht="16" x14ac:dyDescent="0.4">
      <c r="A29" s="6" t="s">
        <v>353</v>
      </c>
    </row>
    <row r="30" spans="1:12" x14ac:dyDescent="0.35">
      <c r="A30" s="8" t="s">
        <v>354</v>
      </c>
    </row>
    <row r="31" spans="1:12" x14ac:dyDescent="0.35">
      <c r="A31" s="76" t="s">
        <v>355</v>
      </c>
    </row>
    <row r="32" spans="1:12" x14ac:dyDescent="0.35">
      <c r="A32" s="9" t="s">
        <v>356</v>
      </c>
    </row>
    <row r="33" spans="1:1" x14ac:dyDescent="0.35">
      <c r="A33" s="7" t="s">
        <v>357</v>
      </c>
    </row>
  </sheetData>
  <sheetProtection algorithmName="SHA-512" hashValue="4ipDkr33DCg8hGrgkRPuo4Dt71w4fe5NfKlnEg4k9xLbAmptdeJYdWABOgihTx7KJeEE99P2DVMNeSTV4hwbdg==" saltValue="kSSfG+kjEZujICNygzfDpA==" spinCount="100000" sheet="1" objects="1" scenarios="1"/>
  <dataValidations count="2">
    <dataValidation type="list" allowBlank="1" showInputMessage="1" showErrorMessage="1" sqref="G4:G25" xr:uid="{4B0ADAA1-CA8B-44A8-8F2C-54F0E46A6674}">
      <formula1>"essencial,opcional"</formula1>
    </dataValidation>
    <dataValidation type="list" allowBlank="1" showInputMessage="1" showErrorMessage="1" sqref="D4:D25" xr:uid="{4E06C7AA-F410-4859-AB29-10A84EF91CA3}">
      <formula1>"semanal,quinzenal,mensal,bimestral,trimestral,semestral,anual"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1F3EF-3027-4299-B91A-FBFBCEBA701C}">
  <sheetPr>
    <tabColor rgb="FFED7D31"/>
  </sheetPr>
  <dimension ref="A1:L33"/>
  <sheetViews>
    <sheetView workbookViewId="0">
      <pane ySplit="3" topLeftCell="A4" activePane="bottomLeft" state="frozen"/>
      <selection pane="bottomLeft" activeCell="B9" sqref="B9"/>
    </sheetView>
  </sheetViews>
  <sheetFormatPr defaultRowHeight="14.5" x14ac:dyDescent="0.35"/>
  <cols>
    <col min="1" max="1" width="35.54296875" customWidth="1"/>
    <col min="2" max="4" width="17.81640625" customWidth="1"/>
    <col min="8" max="8" width="24.81640625" customWidth="1"/>
    <col min="9" max="12" width="21.36328125" customWidth="1"/>
  </cols>
  <sheetData>
    <row r="1" spans="1:12" ht="18.5" x14ac:dyDescent="0.45">
      <c r="A1" s="2" t="s">
        <v>359</v>
      </c>
    </row>
    <row r="3" spans="1:12" x14ac:dyDescent="0.35">
      <c r="A3" s="15" t="s">
        <v>255</v>
      </c>
      <c r="B3" s="15" t="s">
        <v>319</v>
      </c>
      <c r="C3" s="15" t="s">
        <v>320</v>
      </c>
      <c r="D3" s="15" t="s">
        <v>237</v>
      </c>
      <c r="E3" s="15" t="s">
        <v>321</v>
      </c>
      <c r="F3" s="15" t="s">
        <v>31</v>
      </c>
      <c r="G3" s="15" t="s">
        <v>32</v>
      </c>
      <c r="H3" s="15" t="s">
        <v>201</v>
      </c>
      <c r="I3" s="15" t="s">
        <v>33</v>
      </c>
      <c r="J3" s="15" t="s">
        <v>34</v>
      </c>
      <c r="K3" s="15" t="s">
        <v>322</v>
      </c>
      <c r="L3" s="15" t="s">
        <v>35</v>
      </c>
    </row>
    <row r="4" spans="1:12" x14ac:dyDescent="0.35">
      <c r="A4" s="76" t="s">
        <v>360</v>
      </c>
      <c r="B4" s="77"/>
      <c r="C4" s="78">
        <v>1</v>
      </c>
      <c r="D4" s="78" t="s">
        <v>12</v>
      </c>
      <c r="E4" s="78">
        <v>1</v>
      </c>
      <c r="F4" s="78">
        <v>52</v>
      </c>
      <c r="G4" s="78" t="s">
        <v>358</v>
      </c>
      <c r="H4" s="78" t="s">
        <v>324</v>
      </c>
      <c r="I4" s="37" t="str">
        <f>IF(B4="","",B4*C4)</f>
        <v/>
      </c>
      <c r="J4" s="37" t="str">
        <f>IF(I4="","",I4/VLOOKUP(D4,'DEFINICIONES Y ESCENARIOS'!$A$5:$C$11,3,FALSE))</f>
        <v/>
      </c>
      <c r="K4" s="37" t="str">
        <f>IF(J4="","",J4*52/12)</f>
        <v/>
      </c>
      <c r="L4" s="37" t="str">
        <f>IF(J4="","",J4*(1+'DEFINICIONES Y ESCENARIOS'!$B$24))</f>
        <v/>
      </c>
    </row>
    <row r="5" spans="1:12" x14ac:dyDescent="0.35">
      <c r="A5" s="38" t="s">
        <v>361</v>
      </c>
      <c r="B5" s="34">
        <v>100</v>
      </c>
      <c r="C5" s="35">
        <v>1</v>
      </c>
      <c r="D5" s="35" t="s">
        <v>12</v>
      </c>
      <c r="E5" s="35">
        <v>1</v>
      </c>
      <c r="F5" s="35">
        <v>52</v>
      </c>
      <c r="G5" s="35" t="s">
        <v>326</v>
      </c>
      <c r="H5" s="35" t="s">
        <v>52</v>
      </c>
      <c r="I5" s="37">
        <f>IF(B5="","",B5*C5)</f>
        <v>100</v>
      </c>
      <c r="J5" s="37">
        <f>IF(I5="","",I5/VLOOKUP(D5,'DEFINICIONES Y ESCENARIOS'!$A$5:$C$11,3,FALSE))</f>
        <v>100</v>
      </c>
      <c r="K5" s="37">
        <f>IF(J5="","",J5*52/12)</f>
        <v>433.33333333333331</v>
      </c>
      <c r="L5" s="37">
        <f>IF(J5="","",J5*(1+'DEFINICIONES Y ESCENARIOS'!$B$24))</f>
        <v>100</v>
      </c>
    </row>
    <row r="6" spans="1:12" x14ac:dyDescent="0.35">
      <c r="A6" s="38" t="s">
        <v>362</v>
      </c>
      <c r="B6" s="34">
        <v>25</v>
      </c>
      <c r="C6" s="35">
        <v>1</v>
      </c>
      <c r="D6" s="35" t="s">
        <v>12</v>
      </c>
      <c r="E6" s="35">
        <v>1</v>
      </c>
      <c r="F6" s="35">
        <v>52</v>
      </c>
      <c r="G6" s="35" t="s">
        <v>36</v>
      </c>
      <c r="H6" s="35" t="s">
        <v>363</v>
      </c>
      <c r="I6" s="37">
        <f>IF(B6="","",B6*C6)</f>
        <v>25</v>
      </c>
      <c r="J6" s="37">
        <f>IF(I6="","",I6/VLOOKUP(D6,'DEFINICIONES Y ESCENARIOS'!$A$5:$C$11,3,FALSE))</f>
        <v>25</v>
      </c>
      <c r="K6" s="37">
        <f>IF(J6="","",J6*52/12)</f>
        <v>108.33333333333333</v>
      </c>
      <c r="L6" s="37">
        <f>IF(J6="","",J6*(1+'DEFINICIONES Y ESCENARIOS'!$B$24))</f>
        <v>25</v>
      </c>
    </row>
    <row r="7" spans="1:12" x14ac:dyDescent="0.35">
      <c r="A7" s="38" t="s">
        <v>53</v>
      </c>
      <c r="B7" s="34">
        <v>30</v>
      </c>
      <c r="C7" s="35">
        <v>1</v>
      </c>
      <c r="D7" s="35" t="s">
        <v>12</v>
      </c>
      <c r="E7" s="35">
        <v>1</v>
      </c>
      <c r="F7" s="35">
        <v>52</v>
      </c>
      <c r="G7" s="35" t="s">
        <v>36</v>
      </c>
      <c r="H7" s="35" t="s">
        <v>364</v>
      </c>
      <c r="I7" s="37">
        <f>IF(B7="","",B7*C7)</f>
        <v>30</v>
      </c>
      <c r="J7" s="37">
        <f>IF(I7="","",I7/VLOOKUP(D7,'DEFINICIONES Y ESCENARIOS'!$A$5:$C$11,3,FALSE))</f>
        <v>30</v>
      </c>
      <c r="K7" s="37">
        <f>IF(J7="","",J7*52/12)</f>
        <v>130</v>
      </c>
      <c r="L7" s="37">
        <f>IF(J7="","",J7*(1+'DEFINICIONES Y ESCENARIOS'!$B$24))</f>
        <v>30</v>
      </c>
    </row>
    <row r="8" spans="1:12" x14ac:dyDescent="0.35">
      <c r="A8" s="38" t="s">
        <v>365</v>
      </c>
      <c r="B8" s="34">
        <v>20</v>
      </c>
      <c r="C8" s="35">
        <v>1</v>
      </c>
      <c r="D8" s="35" t="s">
        <v>12</v>
      </c>
      <c r="E8" s="35">
        <v>1</v>
      </c>
      <c r="F8" s="35">
        <v>52</v>
      </c>
      <c r="G8" s="35" t="s">
        <v>36</v>
      </c>
      <c r="H8" s="35" t="s">
        <v>366</v>
      </c>
      <c r="I8" s="37">
        <f>IF(B8="","",B8*C8)</f>
        <v>20</v>
      </c>
      <c r="J8" s="37">
        <f>IF(I8="","",I8/VLOOKUP(D8,'DEFINICIONES Y ESCENARIOS'!$A$5:$C$11,3,FALSE))</f>
        <v>20</v>
      </c>
      <c r="K8" s="37">
        <f>IF(J8="","",J8*52/12)</f>
        <v>86.666666666666671</v>
      </c>
      <c r="L8" s="37">
        <f>IF(J8="","",J8*(1+'DEFINICIONES Y ESCENARIOS'!$B$24))</f>
        <v>20</v>
      </c>
    </row>
    <row r="9" spans="1:12" x14ac:dyDescent="0.35">
      <c r="A9" s="76" t="s">
        <v>367</v>
      </c>
      <c r="B9" s="77"/>
      <c r="C9" s="78">
        <v>1</v>
      </c>
      <c r="D9" s="78" t="s">
        <v>12</v>
      </c>
      <c r="E9" s="78">
        <v>1</v>
      </c>
      <c r="F9" s="78">
        <v>52</v>
      </c>
      <c r="G9" s="78" t="s">
        <v>358</v>
      </c>
      <c r="H9" s="78" t="s">
        <v>324</v>
      </c>
      <c r="I9" s="37" t="str">
        <f>IF(B9="","",B9*C9)</f>
        <v/>
      </c>
      <c r="J9" s="37" t="str">
        <f>IF(I9="","",I9/VLOOKUP(D9,'DEFINICIONES Y ESCENARIOS'!$A$5:$C$11,3,FALSE))</f>
        <v/>
      </c>
      <c r="K9" s="37" t="str">
        <f>IF(J9="","",J9*52/12)</f>
        <v/>
      </c>
      <c r="L9" s="37" t="str">
        <f>IF(J9="","",J9*(1+'DEFINICIONES Y ESCENARIOS'!$B$24))</f>
        <v/>
      </c>
    </row>
    <row r="10" spans="1:12" x14ac:dyDescent="0.35">
      <c r="A10" s="38" t="s">
        <v>368</v>
      </c>
      <c r="B10" s="34">
        <v>25</v>
      </c>
      <c r="C10" s="35">
        <v>1</v>
      </c>
      <c r="D10" s="35" t="s">
        <v>12</v>
      </c>
      <c r="E10" s="35">
        <v>1</v>
      </c>
      <c r="F10" s="35">
        <v>52</v>
      </c>
      <c r="G10" s="35" t="s">
        <v>36</v>
      </c>
      <c r="H10" s="35" t="s">
        <v>369</v>
      </c>
      <c r="I10" s="37">
        <f>IF(B10="","",B10*C10)</f>
        <v>25</v>
      </c>
      <c r="J10" s="37">
        <f>IF(I10="","",I10/VLOOKUP(D10,'DEFINICIONES Y ESCENARIOS'!$A$5:$C$11,3,FALSE))</f>
        <v>25</v>
      </c>
      <c r="K10" s="37">
        <f>IF(J10="","",J10*52/12)</f>
        <v>108.33333333333333</v>
      </c>
      <c r="L10" s="37">
        <f>IF(J10="","",J10*(1+'DEFINICIONES Y ESCENARIOS'!$B$24))</f>
        <v>25</v>
      </c>
    </row>
    <row r="11" spans="1:12" x14ac:dyDescent="0.35">
      <c r="A11" s="38" t="s">
        <v>370</v>
      </c>
      <c r="B11" s="34">
        <v>50</v>
      </c>
      <c r="C11" s="35">
        <v>1</v>
      </c>
      <c r="D11" s="35" t="s">
        <v>239</v>
      </c>
      <c r="E11" s="35">
        <v>1</v>
      </c>
      <c r="F11" s="35">
        <v>52</v>
      </c>
      <c r="G11" s="35" t="s">
        <v>36</v>
      </c>
      <c r="H11" s="35" t="s">
        <v>371</v>
      </c>
      <c r="I11" s="37">
        <f>IF(B11="","",B11*C11)</f>
        <v>50</v>
      </c>
      <c r="J11" s="37">
        <f>IF(I11="","",I11/VLOOKUP(D11,'DEFINICIONES Y ESCENARIOS'!$A$5:$C$11,3,FALSE))</f>
        <v>11.538462426035572</v>
      </c>
      <c r="K11" s="37">
        <f>IF(J11="","",J11*52/12)</f>
        <v>50.000003846154151</v>
      </c>
      <c r="L11" s="37">
        <f>IF(J11="","",J11*(1+'DEFINICIONES Y ESCENARIOS'!$B$24))</f>
        <v>11.538462426035572</v>
      </c>
    </row>
    <row r="12" spans="1:12" x14ac:dyDescent="0.35">
      <c r="A12" s="76" t="s">
        <v>372</v>
      </c>
      <c r="B12" s="77"/>
      <c r="C12" s="78">
        <v>1</v>
      </c>
      <c r="D12" s="78" t="s">
        <v>12</v>
      </c>
      <c r="E12" s="78">
        <v>1</v>
      </c>
      <c r="F12" s="78">
        <v>52</v>
      </c>
      <c r="G12" s="78" t="s">
        <v>358</v>
      </c>
      <c r="H12" s="78" t="s">
        <v>324</v>
      </c>
      <c r="I12" s="37" t="str">
        <f>IF(B12="","",B12*C12)</f>
        <v/>
      </c>
      <c r="J12" s="37" t="str">
        <f>IF(I12="","",I12/VLOOKUP(D12,'DEFINICIONES Y ESCENARIOS'!$A$5:$C$11,3,FALSE))</f>
        <v/>
      </c>
      <c r="K12" s="37" t="str">
        <f>IF(J12="","",J12*52/12)</f>
        <v/>
      </c>
      <c r="L12" s="37" t="str">
        <f>IF(J12="","",J12*(1+'DEFINICIONES Y ESCENARIOS'!$B$24))</f>
        <v/>
      </c>
    </row>
    <row r="13" spans="1:12" x14ac:dyDescent="0.35">
      <c r="A13" s="38" t="s">
        <v>373</v>
      </c>
      <c r="B13" s="34">
        <v>40</v>
      </c>
      <c r="C13" s="35">
        <v>1</v>
      </c>
      <c r="D13" s="35" t="s">
        <v>239</v>
      </c>
      <c r="E13" s="35">
        <v>1</v>
      </c>
      <c r="F13" s="35">
        <v>52</v>
      </c>
      <c r="G13" s="35" t="s">
        <v>36</v>
      </c>
      <c r="H13" s="35" t="s">
        <v>374</v>
      </c>
      <c r="I13" s="37">
        <f>IF(B13="","",B13*C13)</f>
        <v>40</v>
      </c>
      <c r="J13" s="37">
        <f>IF(I13="","",I13/VLOOKUP(D13,'DEFINICIONES Y ESCENARIOS'!$A$5:$C$11,3,FALSE))</f>
        <v>9.2307699408284574</v>
      </c>
      <c r="K13" s="37">
        <f>IF(J13="","",J13*52/12)</f>
        <v>40.000003076923313</v>
      </c>
      <c r="L13" s="37">
        <f>IF(J13="","",J13*(1+'DEFINICIONES Y ESCENARIOS'!$B$24))</f>
        <v>9.2307699408284574</v>
      </c>
    </row>
    <row r="14" spans="1:12" x14ac:dyDescent="0.35">
      <c r="A14" s="38" t="s">
        <v>375</v>
      </c>
      <c r="B14" s="34">
        <v>15</v>
      </c>
      <c r="C14" s="35">
        <v>1</v>
      </c>
      <c r="D14" s="35" t="s">
        <v>239</v>
      </c>
      <c r="E14" s="35">
        <v>1</v>
      </c>
      <c r="F14" s="35">
        <v>52</v>
      </c>
      <c r="G14" s="35" t="s">
        <v>326</v>
      </c>
      <c r="H14" s="35" t="s">
        <v>54</v>
      </c>
      <c r="I14" s="37">
        <f>IF(B14="","",B14*C14)</f>
        <v>15</v>
      </c>
      <c r="J14" s="37">
        <f>IF(I14="","",I14/VLOOKUP(D14,'DEFINICIONES Y ESCENARIOS'!$A$5:$C$11,3,FALSE))</f>
        <v>3.4615387278106717</v>
      </c>
      <c r="K14" s="37">
        <f>IF(J14="","",J14*52/12)</f>
        <v>15.000001153846243</v>
      </c>
      <c r="L14" s="37">
        <f>IF(J14="","",J14*(1+'DEFINICIONES Y ESCENARIOS'!$B$24))</f>
        <v>3.4615387278106717</v>
      </c>
    </row>
    <row r="15" spans="1:12" x14ac:dyDescent="0.35">
      <c r="A15" s="38" t="s">
        <v>376</v>
      </c>
      <c r="B15" s="34">
        <v>10</v>
      </c>
      <c r="C15" s="35">
        <v>1</v>
      </c>
      <c r="D15" s="35" t="s">
        <v>239</v>
      </c>
      <c r="E15" s="35">
        <v>1</v>
      </c>
      <c r="F15" s="35">
        <v>52</v>
      </c>
      <c r="G15" s="35" t="s">
        <v>326</v>
      </c>
      <c r="H15" s="35" t="s">
        <v>377</v>
      </c>
      <c r="I15" s="37">
        <f>IF(B15="","",B15*C15)</f>
        <v>10</v>
      </c>
      <c r="J15" s="37">
        <f>IF(I15="","",I15/VLOOKUP(D15,'DEFINICIONES Y ESCENARIOS'!$A$5:$C$11,3,FALSE))</f>
        <v>2.3076924852071143</v>
      </c>
      <c r="K15" s="37">
        <f>IF(J15="","",J15*52/12)</f>
        <v>10.000000769230828</v>
      </c>
      <c r="L15" s="37">
        <f>IF(J15="","",J15*(1+'DEFINICIONES Y ESCENARIOS'!$B$24))</f>
        <v>2.3076924852071143</v>
      </c>
    </row>
    <row r="16" spans="1:12" x14ac:dyDescent="0.35">
      <c r="A16" s="76" t="s">
        <v>378</v>
      </c>
      <c r="B16" s="77"/>
      <c r="C16" s="78">
        <v>1</v>
      </c>
      <c r="D16" s="78" t="s">
        <v>12</v>
      </c>
      <c r="E16" s="78">
        <v>1</v>
      </c>
      <c r="F16" s="78">
        <v>52</v>
      </c>
      <c r="G16" s="78" t="s">
        <v>358</v>
      </c>
      <c r="H16" s="78" t="s">
        <v>324</v>
      </c>
      <c r="I16" s="37" t="str">
        <f>IF(B16="","",B16*C16)</f>
        <v/>
      </c>
      <c r="J16" s="37" t="str">
        <f>IF(I16="","",I16/VLOOKUP(D16,'DEFINICIONES Y ESCENARIOS'!$A$5:$C$11,3,FALSE))</f>
        <v/>
      </c>
      <c r="K16" s="37" t="str">
        <f>IF(J16="","",J16*52/12)</f>
        <v/>
      </c>
      <c r="L16" s="37" t="str">
        <f>IF(J16="","",J16*(1+'DEFINICIONES Y ESCENARIOS'!$B$24))</f>
        <v/>
      </c>
    </row>
    <row r="17" spans="1:12" x14ac:dyDescent="0.35">
      <c r="A17" s="38" t="s">
        <v>379</v>
      </c>
      <c r="B17" s="34">
        <v>50</v>
      </c>
      <c r="C17" s="35">
        <v>1</v>
      </c>
      <c r="D17" s="35" t="s">
        <v>239</v>
      </c>
      <c r="E17" s="35">
        <v>1</v>
      </c>
      <c r="F17" s="35">
        <v>52</v>
      </c>
      <c r="G17" s="35" t="s">
        <v>36</v>
      </c>
      <c r="H17" s="35" t="s">
        <v>55</v>
      </c>
      <c r="I17" s="37">
        <f>IF(B17="","",B17*C17)</f>
        <v>50</v>
      </c>
      <c r="J17" s="37">
        <f>IF(I17="","",I17/VLOOKUP(D17,'DEFINICIONES Y ESCENARIOS'!$A$5:$C$11,3,FALSE))</f>
        <v>11.538462426035572</v>
      </c>
      <c r="K17" s="37">
        <f>IF(J17="","",J17*52/12)</f>
        <v>50.000003846154151</v>
      </c>
      <c r="L17" s="37">
        <f>IF(J17="","",J17*(1+'DEFINICIONES Y ESCENARIOS'!$B$24))</f>
        <v>11.538462426035572</v>
      </c>
    </row>
    <row r="18" spans="1:12" x14ac:dyDescent="0.35">
      <c r="A18" s="38" t="s">
        <v>380</v>
      </c>
      <c r="B18" s="34">
        <v>15</v>
      </c>
      <c r="C18" s="35">
        <v>1</v>
      </c>
      <c r="D18" s="35" t="s">
        <v>239</v>
      </c>
      <c r="E18" s="35">
        <v>1</v>
      </c>
      <c r="F18" s="35">
        <v>52</v>
      </c>
      <c r="G18" s="35" t="s">
        <v>326</v>
      </c>
      <c r="H18" s="35" t="s">
        <v>381</v>
      </c>
      <c r="I18" s="37">
        <f>IF(B18="","",B18*C18)</f>
        <v>15</v>
      </c>
      <c r="J18" s="37">
        <f>IF(I18="","",I18/VLOOKUP(D18,'DEFINICIONES Y ESCENARIOS'!$A$5:$C$11,3,FALSE))</f>
        <v>3.4615387278106717</v>
      </c>
      <c r="K18" s="37">
        <f>IF(J18="","",J18*52/12)</f>
        <v>15.000001153846243</v>
      </c>
      <c r="L18" s="37">
        <f>IF(J18="","",J18*(1+'DEFINICIONES Y ESCENARIOS'!$B$24))</f>
        <v>3.4615387278106717</v>
      </c>
    </row>
    <row r="19" spans="1:12" x14ac:dyDescent="0.35">
      <c r="A19" s="76" t="s">
        <v>382</v>
      </c>
      <c r="B19" s="77"/>
      <c r="C19" s="78">
        <v>1</v>
      </c>
      <c r="D19" s="78" t="s">
        <v>12</v>
      </c>
      <c r="E19" s="78">
        <v>1</v>
      </c>
      <c r="F19" s="78">
        <v>52</v>
      </c>
      <c r="G19" s="78" t="s">
        <v>358</v>
      </c>
      <c r="H19" s="78" t="s">
        <v>324</v>
      </c>
      <c r="I19" s="37" t="str">
        <f>IF(B19="","",B19*C19)</f>
        <v/>
      </c>
      <c r="J19" s="37" t="str">
        <f>IF(I19="","",I19/VLOOKUP(D19,'DEFINICIONES Y ESCENARIOS'!$A$5:$C$11,3,FALSE))</f>
        <v/>
      </c>
      <c r="K19" s="37" t="str">
        <f>IF(J19="","",J19*52/12)</f>
        <v/>
      </c>
      <c r="L19" s="37" t="str">
        <f>IF(J19="","",J19*(1+'DEFINICIONES Y ESCENARIOS'!$B$24))</f>
        <v/>
      </c>
    </row>
    <row r="20" spans="1:12" x14ac:dyDescent="0.35">
      <c r="A20" s="38" t="s">
        <v>383</v>
      </c>
      <c r="B20" s="34">
        <v>0</v>
      </c>
      <c r="C20" s="35">
        <v>1</v>
      </c>
      <c r="D20" s="35" t="s">
        <v>239</v>
      </c>
      <c r="E20" s="35">
        <v>1</v>
      </c>
      <c r="F20" s="35">
        <v>52</v>
      </c>
      <c r="G20" s="35" t="s">
        <v>36</v>
      </c>
      <c r="H20" s="35" t="s">
        <v>384</v>
      </c>
      <c r="I20" s="37">
        <f>IF(B20="","",B20*C20)</f>
        <v>0</v>
      </c>
      <c r="J20" s="37">
        <f>IF(I20="","",I20/VLOOKUP(D20,'DEFINICIONES Y ESCENARIOS'!$A$5:$C$11,3,FALSE))</f>
        <v>0</v>
      </c>
      <c r="K20" s="37">
        <f>IF(J20="","",J20*52/12)</f>
        <v>0</v>
      </c>
      <c r="L20" s="37">
        <f>IF(J20="","",J20*(1+'DEFINICIONES Y ESCENARIOS'!$B$24))</f>
        <v>0</v>
      </c>
    </row>
    <row r="21" spans="1:12" x14ac:dyDescent="0.35">
      <c r="A21" s="38" t="s">
        <v>385</v>
      </c>
      <c r="B21" s="34">
        <v>5</v>
      </c>
      <c r="C21" s="35">
        <v>1</v>
      </c>
      <c r="D21" s="35" t="s">
        <v>239</v>
      </c>
      <c r="E21" s="35">
        <v>1</v>
      </c>
      <c r="F21" s="35">
        <v>52</v>
      </c>
      <c r="G21" s="35" t="s">
        <v>36</v>
      </c>
      <c r="H21" s="35" t="s">
        <v>386</v>
      </c>
      <c r="I21" s="37">
        <f>IF(B21="","",B21*C21)</f>
        <v>5</v>
      </c>
      <c r="J21" s="37">
        <f>IF(I21="","",I21/VLOOKUP(D21,'DEFINICIONES Y ESCENARIOS'!$A$5:$C$11,3,FALSE))</f>
        <v>1.1538462426035572</v>
      </c>
      <c r="K21" s="37">
        <f>IF(J21="","",J21*52/12)</f>
        <v>5.0000003846154142</v>
      </c>
      <c r="L21" s="37">
        <f>IF(J21="","",J21*(1+'DEFINICIONES Y ESCENARIOS'!$B$24))</f>
        <v>1.1538462426035572</v>
      </c>
    </row>
    <row r="22" spans="1:12" x14ac:dyDescent="0.35">
      <c r="A22" s="76" t="s">
        <v>387</v>
      </c>
      <c r="B22" s="77"/>
      <c r="C22" s="78">
        <v>1</v>
      </c>
      <c r="D22" s="78" t="s">
        <v>12</v>
      </c>
      <c r="E22" s="78">
        <v>1</v>
      </c>
      <c r="F22" s="78">
        <v>52</v>
      </c>
      <c r="G22" s="78" t="s">
        <v>358</v>
      </c>
      <c r="H22" s="78" t="s">
        <v>324</v>
      </c>
      <c r="I22" s="37" t="str">
        <f>IF(B22="","",B22*C22)</f>
        <v/>
      </c>
      <c r="J22" s="37" t="str">
        <f>IF(I22="","",I22/VLOOKUP(D22,'DEFINICIONES Y ESCENARIOS'!$A$5:$C$11,3,FALSE))</f>
        <v/>
      </c>
      <c r="K22" s="37" t="str">
        <f>IF(J22="","",J22*52/12)</f>
        <v/>
      </c>
      <c r="L22" s="37" t="str">
        <f>IF(J22="","",J22*(1+'DEFINICIONES Y ESCENARIOS'!$B$24))</f>
        <v/>
      </c>
    </row>
    <row r="23" spans="1:12" x14ac:dyDescent="0.35">
      <c r="A23" s="38" t="s">
        <v>388</v>
      </c>
      <c r="B23" s="34">
        <v>20</v>
      </c>
      <c r="C23" s="35">
        <v>1</v>
      </c>
      <c r="D23" s="35" t="s">
        <v>239</v>
      </c>
      <c r="E23" s="35">
        <v>1</v>
      </c>
      <c r="F23" s="35">
        <v>52</v>
      </c>
      <c r="G23" s="35" t="s">
        <v>36</v>
      </c>
      <c r="H23" s="35" t="s">
        <v>389</v>
      </c>
      <c r="I23" s="37">
        <f>IF(B23="","",B23*C23)</f>
        <v>20</v>
      </c>
      <c r="J23" s="37">
        <f>IF(I23="","",I23/VLOOKUP(D23,'DEFINICIONES Y ESCENARIOS'!$A$5:$C$11,3,FALSE))</f>
        <v>4.6153849704142287</v>
      </c>
      <c r="K23" s="37">
        <f>IF(J23="","",J23*52/12)</f>
        <v>20.000001538461657</v>
      </c>
      <c r="L23" s="37">
        <f>IF(J23="","",J23*(1+'DEFINICIONES Y ESCENARIOS'!$B$24))</f>
        <v>4.6153849704142287</v>
      </c>
    </row>
    <row r="24" spans="1:12" x14ac:dyDescent="0.35">
      <c r="A24" s="38" t="s">
        <v>390</v>
      </c>
      <c r="B24" s="34">
        <v>20</v>
      </c>
      <c r="C24" s="35">
        <v>1</v>
      </c>
      <c r="D24" s="35" t="s">
        <v>12</v>
      </c>
      <c r="E24" s="35">
        <v>1</v>
      </c>
      <c r="F24" s="35">
        <v>52</v>
      </c>
      <c r="G24" s="35" t="s">
        <v>326</v>
      </c>
      <c r="H24" s="35" t="s">
        <v>56</v>
      </c>
      <c r="I24" s="37">
        <f>IF(B24="","",B24*C24)</f>
        <v>20</v>
      </c>
      <c r="J24" s="37">
        <f>IF(I24="","",I24/VLOOKUP(D24,'DEFINICIONES Y ESCENARIOS'!$A$5:$C$11,3,FALSE))</f>
        <v>20</v>
      </c>
      <c r="K24" s="37">
        <f>IF(J24="","",J24*52/12)</f>
        <v>86.666666666666671</v>
      </c>
      <c r="L24" s="37">
        <f>IF(J24="","",J24*(1+'DEFINICIONES Y ESCENARIOS'!$B$24))</f>
        <v>20</v>
      </c>
    </row>
    <row r="25" spans="1:12" x14ac:dyDescent="0.35">
      <c r="A25" s="38" t="s">
        <v>391</v>
      </c>
      <c r="B25" s="34">
        <v>0</v>
      </c>
      <c r="C25" s="35">
        <v>1</v>
      </c>
      <c r="D25" s="35" t="s">
        <v>12</v>
      </c>
      <c r="E25" s="35">
        <v>1</v>
      </c>
      <c r="F25" s="35">
        <v>52</v>
      </c>
      <c r="G25" s="35" t="s">
        <v>36</v>
      </c>
      <c r="H25" s="35"/>
      <c r="I25" s="37">
        <f>IF(B25="","",B25*C25)</f>
        <v>0</v>
      </c>
      <c r="J25" s="37">
        <f>IF(I25="","",I25/VLOOKUP(D25,'DEFINICIONES Y ESCENARIOS'!$A$5:$C$11,3,FALSE))</f>
        <v>0</v>
      </c>
      <c r="K25" s="37">
        <f>IF(J25="","",J25*52/12)</f>
        <v>0</v>
      </c>
      <c r="L25" s="37">
        <f>IF(J25="","",J25*(1+'DEFINICIONES Y ESCENARIOS'!$B$24))</f>
        <v>0</v>
      </c>
    </row>
    <row r="27" spans="1:12" x14ac:dyDescent="0.35">
      <c r="A27" s="7" t="s">
        <v>392</v>
      </c>
      <c r="I27" s="40">
        <f>IF(I4&lt;&gt;"",I4,SUMIF(I5:I8,"&gt;0"))+IF(I9&lt;&gt;"",I9,SUMIF(I10:I11,"&gt;0"))+IF(I12&lt;&gt;"",I12,SUMIF(I13:I15,"&gt;0"))+IF(I16&lt;&gt;"",I16,SUMIF(I17:I18,"&gt;0"))+IF(I19&lt;&gt;"",I19,SUMIF(I20:I21,"&gt;0"))+IF(I22&lt;&gt;"",I22,SUMIF(I23:I25,"&gt;0"))</f>
        <v>425</v>
      </c>
      <c r="J27" s="40">
        <f>IF(J4&lt;&gt;"",J4,SUMIF(J5:J8,"&gt;0"))+IF(J9&lt;&gt;"",J9,SUMIF(J10:J11,"&gt;0"))+IF(J12&lt;&gt;"",J12,SUMIF(J13:J15,"&gt;0"))+IF(J16&lt;&gt;"",J16,SUMIF(J17:J18,"&gt;0"))+IF(J19&lt;&gt;"",J19,SUMIF(J20:J21,"&gt;0"))+IF(J22&lt;&gt;"",J22,SUMIF(J23:J25,"&gt;0"))</f>
        <v>267.30769594674587</v>
      </c>
      <c r="K27" s="40">
        <f>IF(K4&lt;&gt;"",K4,SUMIF(K5:K8,"&gt;0"))+IF(K9&lt;&gt;"",K9,SUMIF(K10:K11,"&gt;0"))+IF(K12&lt;&gt;"",K12,SUMIF(K13:K15,"&gt;0"))+IF(K16&lt;&gt;"",K16,SUMIF(K17:K18,"&gt;0"))+IF(K19&lt;&gt;"",K19,SUMIF(K20:K21,"&gt;0"))+IF(K22&lt;&gt;"",K22,SUMIF(K23:K25,"&gt;0"))</f>
        <v>1158.3333491025651</v>
      </c>
      <c r="L27" s="40">
        <f>IF(L4&lt;&gt;"",L4,SUMIF(L5:L8,"&gt;0"))+IF(L9&lt;&gt;"",L9,SUMIF(L10:L11,"&gt;0"))+IF(L12&lt;&gt;"",L12,SUMIF(L13:L15,"&gt;0"))+IF(L16&lt;&gt;"",L16,SUMIF(L17:L18,"&gt;0"))+IF(L19&lt;&gt;"",L19,SUMIF(L20:L21,"&gt;0"))+IF(L22&lt;&gt;"",L22,SUMIF(L23:L25,"&gt;0"))</f>
        <v>267.30769594674587</v>
      </c>
    </row>
    <row r="29" spans="1:12" ht="16" x14ac:dyDescent="0.4">
      <c r="A29" s="6" t="s">
        <v>353</v>
      </c>
    </row>
    <row r="30" spans="1:12" x14ac:dyDescent="0.35">
      <c r="A30" s="8" t="s">
        <v>354</v>
      </c>
    </row>
    <row r="31" spans="1:12" x14ac:dyDescent="0.35">
      <c r="A31" s="76" t="s">
        <v>355</v>
      </c>
    </row>
    <row r="32" spans="1:12" x14ac:dyDescent="0.35">
      <c r="A32" s="9" t="s">
        <v>356</v>
      </c>
    </row>
    <row r="33" spans="1:1" x14ac:dyDescent="0.35">
      <c r="A33" s="7" t="s">
        <v>357</v>
      </c>
    </row>
  </sheetData>
  <sheetProtection algorithmName="SHA-512" hashValue="i+asKMmDjBqE6zANLsM/P32GIBlj0HoiZvjUtCYK45H3UUa5BS9tweUQ4CQeo4Nj4fzXI+yMkZB2tRzYmtCkwQ==" saltValue="KqQFSJcFGn9noFp6wRc/8Q==" spinCount="100000" sheet="1" objects="1" scenarios="1"/>
  <dataValidations count="2">
    <dataValidation type="list" allowBlank="1" showInputMessage="1" showErrorMessage="1" sqref="G4:G25" xr:uid="{E867CD45-21B5-4E3F-AA92-2753EEC49CAA}">
      <formula1>"essencial,opcional"</formula1>
    </dataValidation>
    <dataValidation type="list" allowBlank="1" showInputMessage="1" showErrorMessage="1" sqref="D4:D25" xr:uid="{F4F557B1-6A6C-4B0D-8975-12BABC3349D5}">
      <formula1>"semanal,quinzenal,mensal,bimestral,trimestral,semestral,anual"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69EAB-32C0-4DF6-BA22-528DD032F294}">
  <sheetPr>
    <tabColor rgb="FFED7D31"/>
  </sheetPr>
  <dimension ref="A1:B21"/>
  <sheetViews>
    <sheetView workbookViewId="0">
      <selection activeCell="B24" sqref="B24"/>
    </sheetView>
  </sheetViews>
  <sheetFormatPr defaultRowHeight="14.5" x14ac:dyDescent="0.35"/>
  <cols>
    <col min="1" max="1" width="44.453125" customWidth="1"/>
    <col min="2" max="2" width="24.81640625" customWidth="1"/>
  </cols>
  <sheetData>
    <row r="1" spans="1:2" ht="18.5" x14ac:dyDescent="0.45">
      <c r="A1" s="2" t="s">
        <v>393</v>
      </c>
    </row>
    <row r="3" spans="1:2" ht="16" x14ac:dyDescent="0.4">
      <c r="A3" s="6" t="s">
        <v>394</v>
      </c>
    </row>
    <row r="5" spans="1:2" x14ac:dyDescent="0.35">
      <c r="A5" s="10" t="s">
        <v>37</v>
      </c>
      <c r="B5" s="46">
        <v>28.26</v>
      </c>
    </row>
    <row r="6" spans="1:2" x14ac:dyDescent="0.35">
      <c r="A6" s="10" t="s">
        <v>395</v>
      </c>
      <c r="B6" s="22">
        <v>40</v>
      </c>
    </row>
    <row r="7" spans="1:2" x14ac:dyDescent="0.35">
      <c r="A7" s="10" t="s">
        <v>396</v>
      </c>
      <c r="B7" s="22">
        <v>2</v>
      </c>
    </row>
    <row r="8" spans="1:2" x14ac:dyDescent="0.35">
      <c r="A8" s="10" t="s">
        <v>397</v>
      </c>
      <c r="B8" s="22">
        <v>2</v>
      </c>
    </row>
    <row r="10" spans="1:2" ht="16" x14ac:dyDescent="0.4">
      <c r="A10" s="6" t="s">
        <v>398</v>
      </c>
    </row>
    <row r="12" spans="1:2" x14ac:dyDescent="0.35">
      <c r="A12" s="10" t="s">
        <v>399</v>
      </c>
      <c r="B12" s="42">
        <f>B7+B8+1</f>
        <v>5</v>
      </c>
    </row>
    <row r="13" spans="1:2" x14ac:dyDescent="0.35">
      <c r="A13" s="10" t="s">
        <v>400</v>
      </c>
      <c r="B13" s="43">
        <f>B5*B6</f>
        <v>1130.4000000000001</v>
      </c>
    </row>
    <row r="14" spans="1:2" x14ac:dyDescent="0.35">
      <c r="A14" s="10" t="s">
        <v>401</v>
      </c>
      <c r="B14" s="40">
        <f>B13*(1+'DEFINICIONES Y ESCENARIOS'!B23)</f>
        <v>1130.4000000000001</v>
      </c>
    </row>
    <row r="16" spans="1:2" ht="16" x14ac:dyDescent="0.4">
      <c r="A16" s="44" t="s">
        <v>402</v>
      </c>
      <c r="B16" s="45">
        <f>'DATOS BASE'!B44</f>
        <v>20000</v>
      </c>
    </row>
    <row r="18" spans="1:1" ht="16" x14ac:dyDescent="0.4">
      <c r="A18" s="6" t="s">
        <v>353</v>
      </c>
    </row>
    <row r="19" spans="1:1" x14ac:dyDescent="0.35">
      <c r="A19" s="8" t="s">
        <v>354</v>
      </c>
    </row>
    <row r="20" spans="1:1" x14ac:dyDescent="0.35">
      <c r="A20" s="9" t="s">
        <v>356</v>
      </c>
    </row>
    <row r="21" spans="1:1" x14ac:dyDescent="0.35">
      <c r="A21" s="7" t="s">
        <v>357</v>
      </c>
    </row>
  </sheetData>
  <sheetProtection algorithmName="SHA-512" hashValue="o1j0h6KDHLqKm+biR3e3F6ew58giKRaTW8hxwDqq/wl1b0sRN96F0BnMYIWeDnzMGaA9XQh1VfmyVNHP34Ui+Q==" saltValue="g1hjk2cNcJPZ6SUqbUTNhw==" spinCount="100000" sheet="1" objects="1" scenarios="1"/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0F9CC-30F0-495E-AF56-A57B75D946BD}">
  <sheetPr>
    <tabColor rgb="FFED7D31"/>
  </sheetPr>
  <dimension ref="A1:BA92"/>
  <sheetViews>
    <sheetView workbookViewId="0">
      <pane xSplit="1" ySplit="3" topLeftCell="B5" activePane="bottomRight" state="frozen"/>
      <selection pane="topRight" activeCell="B1" sqref="B1"/>
      <selection pane="bottomLeft" activeCell="A4" sqref="A4"/>
      <selection pane="bottomRight" activeCell="B6" sqref="B5:B6"/>
    </sheetView>
  </sheetViews>
  <sheetFormatPr defaultRowHeight="14.5" x14ac:dyDescent="0.35"/>
  <cols>
    <col min="1" max="1" width="40.81640625" customWidth="1"/>
    <col min="2" max="53" width="15.08984375" customWidth="1"/>
  </cols>
  <sheetData>
    <row r="1" spans="1:53" ht="18.5" x14ac:dyDescent="0.45">
      <c r="A1" s="2" t="s">
        <v>403</v>
      </c>
    </row>
    <row r="3" spans="1:53" x14ac:dyDescent="0.35">
      <c r="A3" s="15" t="s">
        <v>38</v>
      </c>
      <c r="B3" s="11" t="s">
        <v>58</v>
      </c>
      <c r="C3" s="11" t="s">
        <v>59</v>
      </c>
      <c r="D3" s="11" t="s">
        <v>60</v>
      </c>
      <c r="E3" s="11" t="s">
        <v>61</v>
      </c>
      <c r="F3" s="11" t="s">
        <v>62</v>
      </c>
      <c r="G3" s="11" t="s">
        <v>63</v>
      </c>
      <c r="H3" s="11" t="s">
        <v>64</v>
      </c>
      <c r="I3" s="11" t="s">
        <v>65</v>
      </c>
      <c r="J3" s="11" t="s">
        <v>66</v>
      </c>
      <c r="K3" s="11" t="s">
        <v>67</v>
      </c>
      <c r="L3" s="11" t="s">
        <v>68</v>
      </c>
      <c r="M3" s="11" t="s">
        <v>69</v>
      </c>
      <c r="N3" s="11" t="s">
        <v>70</v>
      </c>
      <c r="O3" s="11" t="s">
        <v>71</v>
      </c>
      <c r="P3" s="11" t="s">
        <v>72</v>
      </c>
      <c r="Q3" s="11" t="s">
        <v>73</v>
      </c>
      <c r="R3" s="11" t="s">
        <v>74</v>
      </c>
      <c r="S3" s="11" t="s">
        <v>75</v>
      </c>
      <c r="T3" s="11" t="s">
        <v>76</v>
      </c>
      <c r="U3" s="11" t="s">
        <v>77</v>
      </c>
      <c r="V3" s="11" t="s">
        <v>78</v>
      </c>
      <c r="W3" s="11" t="s">
        <v>79</v>
      </c>
      <c r="X3" s="11" t="s">
        <v>80</v>
      </c>
      <c r="Y3" s="11" t="s">
        <v>81</v>
      </c>
      <c r="Z3" s="11" t="s">
        <v>82</v>
      </c>
      <c r="AA3" s="11" t="s">
        <v>83</v>
      </c>
      <c r="AB3" s="11" t="s">
        <v>84</v>
      </c>
      <c r="AC3" s="11" t="s">
        <v>85</v>
      </c>
      <c r="AD3" s="11" t="s">
        <v>86</v>
      </c>
      <c r="AE3" s="11" t="s">
        <v>87</v>
      </c>
      <c r="AF3" s="11" t="s">
        <v>88</v>
      </c>
      <c r="AG3" s="11" t="s">
        <v>89</v>
      </c>
      <c r="AH3" s="11" t="s">
        <v>90</v>
      </c>
      <c r="AI3" s="11" t="s">
        <v>91</v>
      </c>
      <c r="AJ3" s="11" t="s">
        <v>92</v>
      </c>
      <c r="AK3" s="11" t="s">
        <v>93</v>
      </c>
      <c r="AL3" s="11" t="s">
        <v>94</v>
      </c>
      <c r="AM3" s="11" t="s">
        <v>95</v>
      </c>
      <c r="AN3" s="11" t="s">
        <v>96</v>
      </c>
      <c r="AO3" s="11" t="s">
        <v>97</v>
      </c>
      <c r="AP3" s="11" t="s">
        <v>98</v>
      </c>
      <c r="AQ3" s="11" t="s">
        <v>99</v>
      </c>
      <c r="AR3" s="11" t="s">
        <v>100</v>
      </c>
      <c r="AS3" s="11" t="s">
        <v>101</v>
      </c>
      <c r="AT3" s="11" t="s">
        <v>102</v>
      </c>
      <c r="AU3" s="11" t="s">
        <v>103</v>
      </c>
      <c r="AV3" s="11" t="s">
        <v>104</v>
      </c>
      <c r="AW3" s="11" t="s">
        <v>105</v>
      </c>
      <c r="AX3" s="11" t="s">
        <v>106</v>
      </c>
      <c r="AY3" s="11" t="s">
        <v>107</v>
      </c>
      <c r="AZ3" s="11" t="s">
        <v>108</v>
      </c>
      <c r="BA3" s="11" t="s">
        <v>109</v>
      </c>
    </row>
    <row r="4" spans="1:53" x14ac:dyDescent="0.35">
      <c r="A4" s="47" t="s">
        <v>39</v>
      </c>
      <c r="B4" s="16">
        <f>INGRESOS!$B$16</f>
        <v>20000</v>
      </c>
      <c r="C4" s="16">
        <f>B68</f>
        <v>19204.615372278105</v>
      </c>
      <c r="D4" s="16">
        <f>C68</f>
        <v>18409.230744556211</v>
      </c>
      <c r="E4" s="16">
        <f>D68</f>
        <v>17613.846116834316</v>
      </c>
      <c r="F4" s="16">
        <f>E68</f>
        <v>16818.461489112422</v>
      </c>
      <c r="G4" s="16">
        <f>F68</f>
        <v>17153.476861390529</v>
      </c>
      <c r="H4" s="16">
        <f>G68</f>
        <v>17488.492233668636</v>
      </c>
      <c r="I4" s="16">
        <f>H68</f>
        <v>17823.507605946743</v>
      </c>
      <c r="J4" s="16">
        <f>I68</f>
        <v>18158.52297822485</v>
      </c>
      <c r="K4" s="16">
        <f>J68</f>
        <v>18493.538350502957</v>
      </c>
      <c r="L4" s="16">
        <f>K68</f>
        <v>18828.553722781064</v>
      </c>
      <c r="M4" s="16">
        <f>L68</f>
        <v>19163.569095059171</v>
      </c>
      <c r="N4" s="16">
        <f>M68</f>
        <v>19498.584467337278</v>
      </c>
      <c r="O4" s="16">
        <f>N68</f>
        <v>19833.599839615385</v>
      </c>
      <c r="P4" s="16">
        <f>O68</f>
        <v>20168.615211893492</v>
      </c>
      <c r="Q4" s="16">
        <f>P68</f>
        <v>20503.630584171598</v>
      </c>
      <c r="R4" s="16">
        <f>Q68</f>
        <v>20838.645956449705</v>
      </c>
      <c r="S4" s="16">
        <f>R68</f>
        <v>21173.661328727812</v>
      </c>
      <c r="T4" s="16">
        <f>S68</f>
        <v>21508.676701005919</v>
      </c>
      <c r="U4" s="16">
        <f>T68</f>
        <v>21843.692073284026</v>
      </c>
      <c r="V4" s="16">
        <f>U68</f>
        <v>22178.707445562133</v>
      </c>
      <c r="W4" s="16">
        <f>V68</f>
        <v>22513.72281784024</v>
      </c>
      <c r="X4" s="16">
        <f>W68</f>
        <v>22848.738190118347</v>
      </c>
      <c r="Y4" s="16">
        <f>X68</f>
        <v>23183.753562396454</v>
      </c>
      <c r="Z4" s="16">
        <f>Y68</f>
        <v>23518.768934674561</v>
      </c>
      <c r="AA4" s="16">
        <f>Z68</f>
        <v>23853.784306952668</v>
      </c>
      <c r="AB4" s="16">
        <f>AA68</f>
        <v>24188.799679230775</v>
      </c>
      <c r="AC4" s="16">
        <f>AB68</f>
        <v>24523.815051508882</v>
      </c>
      <c r="AD4" s="16">
        <f>AC68</f>
        <v>24858.830423786989</v>
      </c>
      <c r="AE4" s="16">
        <f>AD68</f>
        <v>25193.845796065096</v>
      </c>
      <c r="AF4" s="16">
        <f>AE68</f>
        <v>25528.861168343203</v>
      </c>
      <c r="AG4" s="16">
        <f>AF68</f>
        <v>25863.87654062131</v>
      </c>
      <c r="AH4" s="16">
        <f>AG68</f>
        <v>26198.891912899417</v>
      </c>
      <c r="AI4" s="16">
        <f>AH68</f>
        <v>26533.907285177524</v>
      </c>
      <c r="AJ4" s="16">
        <f>AI68</f>
        <v>26868.922657455631</v>
      </c>
      <c r="AK4" s="16">
        <f>AJ68</f>
        <v>27203.938029733737</v>
      </c>
      <c r="AL4" s="16">
        <f>AK68</f>
        <v>27538.953402011844</v>
      </c>
      <c r="AM4" s="16">
        <f>AL68</f>
        <v>27873.968774289951</v>
      </c>
      <c r="AN4" s="16">
        <f>AM68</f>
        <v>28208.984146568058</v>
      </c>
      <c r="AO4" s="16">
        <f>AN68</f>
        <v>28543.999518846165</v>
      </c>
      <c r="AP4" s="16">
        <f>AO68</f>
        <v>28879.014891124272</v>
      </c>
      <c r="AQ4" s="16">
        <f>AP68</f>
        <v>29214.030263402379</v>
      </c>
      <c r="AR4" s="16">
        <f>AQ68</f>
        <v>29549.045635680486</v>
      </c>
      <c r="AS4" s="16">
        <f>AR68</f>
        <v>29884.061007958593</v>
      </c>
      <c r="AT4" s="16">
        <f>AS68</f>
        <v>30219.0763802367</v>
      </c>
      <c r="AU4" s="16">
        <f>AT68</f>
        <v>30554.091752514807</v>
      </c>
      <c r="AV4" s="16">
        <f>AU68</f>
        <v>30889.107124792914</v>
      </c>
      <c r="AW4" s="16">
        <f>AV68</f>
        <v>31224.122497071021</v>
      </c>
      <c r="AX4" s="16">
        <f>AW68</f>
        <v>31559.137869349128</v>
      </c>
      <c r="AY4" s="16">
        <f>AX68</f>
        <v>31894.153241627235</v>
      </c>
      <c r="AZ4" s="16">
        <f>AY68</f>
        <v>32229.168613905338</v>
      </c>
      <c r="BA4" s="16">
        <f>AZ68</f>
        <v>32564.183986183441</v>
      </c>
    </row>
    <row r="5" spans="1:53" x14ac:dyDescent="0.35">
      <c r="A5" s="4" t="s">
        <v>404</v>
      </c>
      <c r="B5" s="22">
        <f>IF((COLUMN()-1)&lt;INGRESOS!$B$12,0,INGRESOS!$B$6)</f>
        <v>0</v>
      </c>
      <c r="C5" s="22">
        <f>IF((COLUMN()-1)&lt;INGRESOS!$B$12,0,INGRESOS!$B$6)</f>
        <v>0</v>
      </c>
      <c r="D5" s="22">
        <f>IF((COLUMN()-1)&lt;INGRESOS!$B$12,0,INGRESOS!$B$6)</f>
        <v>0</v>
      </c>
      <c r="E5" s="22">
        <f>IF((COLUMN()-1)&lt;INGRESOS!$B$12,0,INGRESOS!$B$6)</f>
        <v>0</v>
      </c>
      <c r="F5" s="22">
        <f>IF((COLUMN()-1)&lt;INGRESOS!$B$12,0,INGRESOS!$B$6)</f>
        <v>40</v>
      </c>
      <c r="G5" s="22">
        <f>IF((COLUMN()-1)&lt;INGRESOS!$B$12,0,INGRESOS!$B$6)</f>
        <v>40</v>
      </c>
      <c r="H5" s="22">
        <f>IF((COLUMN()-1)&lt;INGRESOS!$B$12,0,INGRESOS!$B$6)</f>
        <v>40</v>
      </c>
      <c r="I5" s="22">
        <f>IF((COLUMN()-1)&lt;INGRESOS!$B$12,0,INGRESOS!$B$6)</f>
        <v>40</v>
      </c>
      <c r="J5" s="22">
        <f>IF((COLUMN()-1)&lt;INGRESOS!$B$12,0,INGRESOS!$B$6)</f>
        <v>40</v>
      </c>
      <c r="K5" s="22">
        <f>IF((COLUMN()-1)&lt;INGRESOS!$B$12,0,INGRESOS!$B$6)</f>
        <v>40</v>
      </c>
      <c r="L5" s="22">
        <f>IF((COLUMN()-1)&lt;INGRESOS!$B$12,0,INGRESOS!$B$6)</f>
        <v>40</v>
      </c>
      <c r="M5" s="22">
        <f>IF((COLUMN()-1)&lt;INGRESOS!$B$12,0,INGRESOS!$B$6)</f>
        <v>40</v>
      </c>
      <c r="N5" s="22">
        <f>IF((COLUMN()-1)&lt;INGRESOS!$B$12,0,INGRESOS!$B$6)</f>
        <v>40</v>
      </c>
      <c r="O5" s="22">
        <f>IF((COLUMN()-1)&lt;INGRESOS!$B$12,0,INGRESOS!$B$6)</f>
        <v>40</v>
      </c>
      <c r="P5" s="22">
        <f>IF((COLUMN()-1)&lt;INGRESOS!$B$12,0,INGRESOS!$B$6)</f>
        <v>40</v>
      </c>
      <c r="Q5" s="22">
        <f>IF((COLUMN()-1)&lt;INGRESOS!$B$12,0,INGRESOS!$B$6)</f>
        <v>40</v>
      </c>
      <c r="R5" s="22">
        <f>IF((COLUMN()-1)&lt;INGRESOS!$B$12,0,INGRESOS!$B$6)</f>
        <v>40</v>
      </c>
      <c r="S5" s="22">
        <f>IF((COLUMN()-1)&lt;INGRESOS!$B$12,0,INGRESOS!$B$6)</f>
        <v>40</v>
      </c>
      <c r="T5" s="22">
        <f>IF((COLUMN()-1)&lt;INGRESOS!$B$12,0,INGRESOS!$B$6)</f>
        <v>40</v>
      </c>
      <c r="U5" s="22">
        <f>IF((COLUMN()-1)&lt;INGRESOS!$B$12,0,INGRESOS!$B$6)</f>
        <v>40</v>
      </c>
      <c r="V5" s="22">
        <f>IF((COLUMN()-1)&lt;INGRESOS!$B$12,0,INGRESOS!$B$6)</f>
        <v>40</v>
      </c>
      <c r="W5" s="22">
        <f>IF((COLUMN()-1)&lt;INGRESOS!$B$12,0,INGRESOS!$B$6)</f>
        <v>40</v>
      </c>
      <c r="X5" s="22">
        <f>IF((COLUMN()-1)&lt;INGRESOS!$B$12,0,INGRESOS!$B$6)</f>
        <v>40</v>
      </c>
      <c r="Y5" s="22">
        <f>IF((COLUMN()-1)&lt;INGRESOS!$B$12,0,INGRESOS!$B$6)</f>
        <v>40</v>
      </c>
      <c r="Z5" s="22">
        <f>IF((COLUMN()-1)&lt;INGRESOS!$B$12,0,INGRESOS!$B$6)</f>
        <v>40</v>
      </c>
      <c r="AA5" s="22">
        <f>IF((COLUMN()-1)&lt;INGRESOS!$B$12,0,INGRESOS!$B$6)</f>
        <v>40</v>
      </c>
      <c r="AB5" s="22">
        <f>IF((COLUMN()-1)&lt;INGRESOS!$B$12,0,INGRESOS!$B$6)</f>
        <v>40</v>
      </c>
      <c r="AC5" s="22">
        <f>IF((COLUMN()-1)&lt;INGRESOS!$B$12,0,INGRESOS!$B$6)</f>
        <v>40</v>
      </c>
      <c r="AD5" s="22">
        <f>IF((COLUMN()-1)&lt;INGRESOS!$B$12,0,INGRESOS!$B$6)</f>
        <v>40</v>
      </c>
      <c r="AE5" s="22">
        <f>IF((COLUMN()-1)&lt;INGRESOS!$B$12,0,INGRESOS!$B$6)</f>
        <v>40</v>
      </c>
      <c r="AF5" s="22">
        <f>IF((COLUMN()-1)&lt;INGRESOS!$B$12,0,INGRESOS!$B$6)</f>
        <v>40</v>
      </c>
      <c r="AG5" s="22">
        <f>IF((COLUMN()-1)&lt;INGRESOS!$B$12,0,INGRESOS!$B$6)</f>
        <v>40</v>
      </c>
      <c r="AH5" s="22">
        <f>IF((COLUMN()-1)&lt;INGRESOS!$B$12,0,INGRESOS!$B$6)</f>
        <v>40</v>
      </c>
      <c r="AI5" s="22">
        <f>IF((COLUMN()-1)&lt;INGRESOS!$B$12,0,INGRESOS!$B$6)</f>
        <v>40</v>
      </c>
      <c r="AJ5" s="22">
        <f>IF((COLUMN()-1)&lt;INGRESOS!$B$12,0,INGRESOS!$B$6)</f>
        <v>40</v>
      </c>
      <c r="AK5" s="22">
        <f>IF((COLUMN()-1)&lt;INGRESOS!$B$12,0,INGRESOS!$B$6)</f>
        <v>40</v>
      </c>
      <c r="AL5" s="22">
        <f>IF((COLUMN()-1)&lt;INGRESOS!$B$12,0,INGRESOS!$B$6)</f>
        <v>40</v>
      </c>
      <c r="AM5" s="22">
        <f>IF((COLUMN()-1)&lt;INGRESOS!$B$12,0,INGRESOS!$B$6)</f>
        <v>40</v>
      </c>
      <c r="AN5" s="22">
        <f>IF((COLUMN()-1)&lt;INGRESOS!$B$12,0,INGRESOS!$B$6)</f>
        <v>40</v>
      </c>
      <c r="AO5" s="22">
        <f>IF((COLUMN()-1)&lt;INGRESOS!$B$12,0,INGRESOS!$B$6)</f>
        <v>40</v>
      </c>
      <c r="AP5" s="22">
        <f>IF((COLUMN()-1)&lt;INGRESOS!$B$12,0,INGRESOS!$B$6)</f>
        <v>40</v>
      </c>
      <c r="AQ5" s="22">
        <f>IF((COLUMN()-1)&lt;INGRESOS!$B$12,0,INGRESOS!$B$6)</f>
        <v>40</v>
      </c>
      <c r="AR5" s="22">
        <f>IF((COLUMN()-1)&lt;INGRESOS!$B$12,0,INGRESOS!$B$6)</f>
        <v>40</v>
      </c>
      <c r="AS5" s="22">
        <f>IF((COLUMN()-1)&lt;INGRESOS!$B$12,0,INGRESOS!$B$6)</f>
        <v>40</v>
      </c>
      <c r="AT5" s="22">
        <f>IF((COLUMN()-1)&lt;INGRESOS!$B$12,0,INGRESOS!$B$6)</f>
        <v>40</v>
      </c>
      <c r="AU5" s="22">
        <f>IF((COLUMN()-1)&lt;INGRESOS!$B$12,0,INGRESOS!$B$6)</f>
        <v>40</v>
      </c>
      <c r="AV5" s="22">
        <f>IF((COLUMN()-1)&lt;INGRESOS!$B$12,0,INGRESOS!$B$6)</f>
        <v>40</v>
      </c>
      <c r="AW5" s="22">
        <f>IF((COLUMN()-1)&lt;INGRESOS!$B$12,0,INGRESOS!$B$6)</f>
        <v>40</v>
      </c>
      <c r="AX5" s="22">
        <f>IF((COLUMN()-1)&lt;INGRESOS!$B$12,0,INGRESOS!$B$6)</f>
        <v>40</v>
      </c>
      <c r="AY5" s="22">
        <f>IF((COLUMN()-1)&lt;INGRESOS!$B$12,0,INGRESOS!$B$6)</f>
        <v>40</v>
      </c>
      <c r="AZ5" s="22">
        <f>IF((COLUMN()-1)&lt;INGRESOS!$B$12,0,INGRESOS!$B$6)</f>
        <v>40</v>
      </c>
      <c r="BA5" s="22">
        <f>IF((COLUMN()-1)&lt;INGRESOS!$B$12,0,INGRESOS!$B$6)</f>
        <v>40</v>
      </c>
    </row>
    <row r="6" spans="1:53" x14ac:dyDescent="0.35">
      <c r="A6" s="10" t="s">
        <v>405</v>
      </c>
      <c r="B6" s="16">
        <f>B5*INGRESOS!$B$5*(1+'DEFINICIONES Y ESCENARIOS'!$B$23)</f>
        <v>0</v>
      </c>
      <c r="C6" s="16">
        <f>C5*INGRESOS!$B$5*(1+'DEFINICIONES Y ESCENARIOS'!$B$23)</f>
        <v>0</v>
      </c>
      <c r="D6" s="16">
        <f>D5*INGRESOS!$B$5*(1+'DEFINICIONES Y ESCENARIOS'!$B$23)</f>
        <v>0</v>
      </c>
      <c r="E6" s="16">
        <f>E5*INGRESOS!$B$5*(1+'DEFINICIONES Y ESCENARIOS'!$B$23)</f>
        <v>0</v>
      </c>
      <c r="F6" s="16">
        <f>F5*INGRESOS!$B$5*(1+'DEFINICIONES Y ESCENARIOS'!$B$23)</f>
        <v>1130.4000000000001</v>
      </c>
      <c r="G6" s="16">
        <f>G5*INGRESOS!$B$5*(1+'DEFINICIONES Y ESCENARIOS'!$B$23)</f>
        <v>1130.4000000000001</v>
      </c>
      <c r="H6" s="16">
        <f>H5*INGRESOS!$B$5*(1+'DEFINICIONES Y ESCENARIOS'!$B$23)</f>
        <v>1130.4000000000001</v>
      </c>
      <c r="I6" s="16">
        <f>I5*INGRESOS!$B$5*(1+'DEFINICIONES Y ESCENARIOS'!$B$23)</f>
        <v>1130.4000000000001</v>
      </c>
      <c r="J6" s="16">
        <f>J5*INGRESOS!$B$5*(1+'DEFINICIONES Y ESCENARIOS'!$B$23)</f>
        <v>1130.4000000000001</v>
      </c>
      <c r="K6" s="16">
        <f>K5*INGRESOS!$B$5*(1+'DEFINICIONES Y ESCENARIOS'!$B$23)</f>
        <v>1130.4000000000001</v>
      </c>
      <c r="L6" s="16">
        <f>L5*INGRESOS!$B$5*(1+'DEFINICIONES Y ESCENARIOS'!$B$23)</f>
        <v>1130.4000000000001</v>
      </c>
      <c r="M6" s="16">
        <f>M5*INGRESOS!$B$5*(1+'DEFINICIONES Y ESCENARIOS'!$B$23)</f>
        <v>1130.4000000000001</v>
      </c>
      <c r="N6" s="16">
        <f>N5*INGRESOS!$B$5*(1+'DEFINICIONES Y ESCENARIOS'!$B$23)</f>
        <v>1130.4000000000001</v>
      </c>
      <c r="O6" s="16">
        <f>O5*INGRESOS!$B$5*(1+'DEFINICIONES Y ESCENARIOS'!$B$23)</f>
        <v>1130.4000000000001</v>
      </c>
      <c r="P6" s="16">
        <f>P5*INGRESOS!$B$5*(1+'DEFINICIONES Y ESCENARIOS'!$B$23)</f>
        <v>1130.4000000000001</v>
      </c>
      <c r="Q6" s="16">
        <f>Q5*INGRESOS!$B$5*(1+'DEFINICIONES Y ESCENARIOS'!$B$23)</f>
        <v>1130.4000000000001</v>
      </c>
      <c r="R6" s="16">
        <f>R5*INGRESOS!$B$5*(1+'DEFINICIONES Y ESCENARIOS'!$B$23)</f>
        <v>1130.4000000000001</v>
      </c>
      <c r="S6" s="16">
        <f>S5*INGRESOS!$B$5*(1+'DEFINICIONES Y ESCENARIOS'!$B$23)</f>
        <v>1130.4000000000001</v>
      </c>
      <c r="T6" s="16">
        <f>T5*INGRESOS!$B$5*(1+'DEFINICIONES Y ESCENARIOS'!$B$23)</f>
        <v>1130.4000000000001</v>
      </c>
      <c r="U6" s="16">
        <f>U5*INGRESOS!$B$5*(1+'DEFINICIONES Y ESCENARIOS'!$B$23)</f>
        <v>1130.4000000000001</v>
      </c>
      <c r="V6" s="16">
        <f>V5*INGRESOS!$B$5*(1+'DEFINICIONES Y ESCENARIOS'!$B$23)</f>
        <v>1130.4000000000001</v>
      </c>
      <c r="W6" s="16">
        <f>W5*INGRESOS!$B$5*(1+'DEFINICIONES Y ESCENARIOS'!$B$23)</f>
        <v>1130.4000000000001</v>
      </c>
      <c r="X6" s="16">
        <f>X5*INGRESOS!$B$5*(1+'DEFINICIONES Y ESCENARIOS'!$B$23)</f>
        <v>1130.4000000000001</v>
      </c>
      <c r="Y6" s="16">
        <f>Y5*INGRESOS!$B$5*(1+'DEFINICIONES Y ESCENARIOS'!$B$23)</f>
        <v>1130.4000000000001</v>
      </c>
      <c r="Z6" s="16">
        <f>Z5*INGRESOS!$B$5*(1+'DEFINICIONES Y ESCENARIOS'!$B$23)</f>
        <v>1130.4000000000001</v>
      </c>
      <c r="AA6" s="16">
        <f>AA5*INGRESOS!$B$5*(1+'DEFINICIONES Y ESCENARIOS'!$B$23)</f>
        <v>1130.4000000000001</v>
      </c>
      <c r="AB6" s="16">
        <f>AB5*INGRESOS!$B$5*(1+'DEFINICIONES Y ESCENARIOS'!$B$23)</f>
        <v>1130.4000000000001</v>
      </c>
      <c r="AC6" s="16">
        <f>AC5*INGRESOS!$B$5*(1+'DEFINICIONES Y ESCENARIOS'!$B$23)</f>
        <v>1130.4000000000001</v>
      </c>
      <c r="AD6" s="16">
        <f>AD5*INGRESOS!$B$5*(1+'DEFINICIONES Y ESCENARIOS'!$B$23)</f>
        <v>1130.4000000000001</v>
      </c>
      <c r="AE6" s="16">
        <f>AE5*INGRESOS!$B$5*(1+'DEFINICIONES Y ESCENARIOS'!$B$23)</f>
        <v>1130.4000000000001</v>
      </c>
      <c r="AF6" s="16">
        <f>AF5*INGRESOS!$B$5*(1+'DEFINICIONES Y ESCENARIOS'!$B$23)</f>
        <v>1130.4000000000001</v>
      </c>
      <c r="AG6" s="16">
        <f>AG5*INGRESOS!$B$5*(1+'DEFINICIONES Y ESCENARIOS'!$B$23)</f>
        <v>1130.4000000000001</v>
      </c>
      <c r="AH6" s="16">
        <f>AH5*INGRESOS!$B$5*(1+'DEFINICIONES Y ESCENARIOS'!$B$23)</f>
        <v>1130.4000000000001</v>
      </c>
      <c r="AI6" s="16">
        <f>AI5*INGRESOS!$B$5*(1+'DEFINICIONES Y ESCENARIOS'!$B$23)</f>
        <v>1130.4000000000001</v>
      </c>
      <c r="AJ6" s="16">
        <f>AJ5*INGRESOS!$B$5*(1+'DEFINICIONES Y ESCENARIOS'!$B$23)</f>
        <v>1130.4000000000001</v>
      </c>
      <c r="AK6" s="16">
        <f>AK5*INGRESOS!$B$5*(1+'DEFINICIONES Y ESCENARIOS'!$B$23)</f>
        <v>1130.4000000000001</v>
      </c>
      <c r="AL6" s="16">
        <f>AL5*INGRESOS!$B$5*(1+'DEFINICIONES Y ESCENARIOS'!$B$23)</f>
        <v>1130.4000000000001</v>
      </c>
      <c r="AM6" s="16">
        <f>AM5*INGRESOS!$B$5*(1+'DEFINICIONES Y ESCENARIOS'!$B$23)</f>
        <v>1130.4000000000001</v>
      </c>
      <c r="AN6" s="16">
        <f>AN5*INGRESOS!$B$5*(1+'DEFINICIONES Y ESCENARIOS'!$B$23)</f>
        <v>1130.4000000000001</v>
      </c>
      <c r="AO6" s="16">
        <f>AO5*INGRESOS!$B$5*(1+'DEFINICIONES Y ESCENARIOS'!$B$23)</f>
        <v>1130.4000000000001</v>
      </c>
      <c r="AP6" s="16">
        <f>AP5*INGRESOS!$B$5*(1+'DEFINICIONES Y ESCENARIOS'!$B$23)</f>
        <v>1130.4000000000001</v>
      </c>
      <c r="AQ6" s="16">
        <f>AQ5*INGRESOS!$B$5*(1+'DEFINICIONES Y ESCENARIOS'!$B$23)</f>
        <v>1130.4000000000001</v>
      </c>
      <c r="AR6" s="16">
        <f>AR5*INGRESOS!$B$5*(1+'DEFINICIONES Y ESCENARIOS'!$B$23)</f>
        <v>1130.4000000000001</v>
      </c>
      <c r="AS6" s="16">
        <f>AS5*INGRESOS!$B$5*(1+'DEFINICIONES Y ESCENARIOS'!$B$23)</f>
        <v>1130.4000000000001</v>
      </c>
      <c r="AT6" s="16">
        <f>AT5*INGRESOS!$B$5*(1+'DEFINICIONES Y ESCENARIOS'!$B$23)</f>
        <v>1130.4000000000001</v>
      </c>
      <c r="AU6" s="16">
        <f>AU5*INGRESOS!$B$5*(1+'DEFINICIONES Y ESCENARIOS'!$B$23)</f>
        <v>1130.4000000000001</v>
      </c>
      <c r="AV6" s="16">
        <f>AV5*INGRESOS!$B$5*(1+'DEFINICIONES Y ESCENARIOS'!$B$23)</f>
        <v>1130.4000000000001</v>
      </c>
      <c r="AW6" s="16">
        <f>AW5*INGRESOS!$B$5*(1+'DEFINICIONES Y ESCENARIOS'!$B$23)</f>
        <v>1130.4000000000001</v>
      </c>
      <c r="AX6" s="16">
        <f>AX5*INGRESOS!$B$5*(1+'DEFINICIONES Y ESCENARIOS'!$B$23)</f>
        <v>1130.4000000000001</v>
      </c>
      <c r="AY6" s="16">
        <f>AY5*INGRESOS!$B$5*(1+'DEFINICIONES Y ESCENARIOS'!$B$23)</f>
        <v>1130.4000000000001</v>
      </c>
      <c r="AZ6" s="16">
        <f>AZ5*INGRESOS!$B$5*(1+'DEFINICIONES Y ESCENARIOS'!$B$23)</f>
        <v>1130.4000000000001</v>
      </c>
      <c r="BA6" s="16">
        <f>BA5*INGRESOS!$B$5*(1+'DEFINICIONES Y ESCENARIOS'!$B$23)</f>
        <v>1130.4000000000001</v>
      </c>
    </row>
    <row r="8" spans="1:53" x14ac:dyDescent="0.35">
      <c r="A8" s="48" t="s">
        <v>406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</row>
    <row r="9" spans="1:53" x14ac:dyDescent="0.35">
      <c r="A9" s="50" t="s">
        <v>323</v>
      </c>
      <c r="B9" s="67" t="str">
        <f>IF(AND((COLUMN()-1)&gt;='COSTOS FIJOS'!$E$4,(COLUMN()-1)&lt;='COSTOS FIJOS'!$F$4),'COSTOS FIJOS'!$L$4,0)</f>
        <v/>
      </c>
      <c r="C9" s="67" t="str">
        <f>IF(AND((COLUMN()-1)&gt;='COSTOS FIJOS'!$E$4,(COLUMN()-1)&lt;='COSTOS FIJOS'!$F$4),'COSTOS FIJOS'!$L$4,0)</f>
        <v/>
      </c>
      <c r="D9" s="67" t="str">
        <f>IF(AND((COLUMN()-1)&gt;='COSTOS FIJOS'!$E$4,(COLUMN()-1)&lt;='COSTOS FIJOS'!$F$4),'COSTOS FIJOS'!$L$4,0)</f>
        <v/>
      </c>
      <c r="E9" s="67" t="str">
        <f>IF(AND((COLUMN()-1)&gt;='COSTOS FIJOS'!$E$4,(COLUMN()-1)&lt;='COSTOS FIJOS'!$F$4),'COSTOS FIJOS'!$L$4,0)</f>
        <v/>
      </c>
      <c r="F9" s="67" t="str">
        <f>IF(AND((COLUMN()-1)&gt;='COSTOS FIJOS'!$E$4,(COLUMN()-1)&lt;='COSTOS FIJOS'!$F$4),'COSTOS FIJOS'!$L$4,0)</f>
        <v/>
      </c>
      <c r="G9" s="67" t="str">
        <f>IF(AND((COLUMN()-1)&gt;='COSTOS FIJOS'!$E$4,(COLUMN()-1)&lt;='COSTOS FIJOS'!$F$4),'COSTOS FIJOS'!$L$4,0)</f>
        <v/>
      </c>
      <c r="H9" s="67" t="str">
        <f>IF(AND((COLUMN()-1)&gt;='COSTOS FIJOS'!$E$4,(COLUMN()-1)&lt;='COSTOS FIJOS'!$F$4),'COSTOS FIJOS'!$L$4,0)</f>
        <v/>
      </c>
      <c r="I9" s="67" t="str">
        <f>IF(AND((COLUMN()-1)&gt;='COSTOS FIJOS'!$E$4,(COLUMN()-1)&lt;='COSTOS FIJOS'!$F$4),'COSTOS FIJOS'!$L$4,0)</f>
        <v/>
      </c>
      <c r="J9" s="67" t="str">
        <f>IF(AND((COLUMN()-1)&gt;='COSTOS FIJOS'!$E$4,(COLUMN()-1)&lt;='COSTOS FIJOS'!$F$4),'COSTOS FIJOS'!$L$4,0)</f>
        <v/>
      </c>
      <c r="K9" s="67" t="str">
        <f>IF(AND((COLUMN()-1)&gt;='COSTOS FIJOS'!$E$4,(COLUMN()-1)&lt;='COSTOS FIJOS'!$F$4),'COSTOS FIJOS'!$L$4,0)</f>
        <v/>
      </c>
      <c r="L9" s="67" t="str">
        <f>IF(AND((COLUMN()-1)&gt;='COSTOS FIJOS'!$E$4,(COLUMN()-1)&lt;='COSTOS FIJOS'!$F$4),'COSTOS FIJOS'!$L$4,0)</f>
        <v/>
      </c>
      <c r="M9" s="67" t="str">
        <f>IF(AND((COLUMN()-1)&gt;='COSTOS FIJOS'!$E$4,(COLUMN()-1)&lt;='COSTOS FIJOS'!$F$4),'COSTOS FIJOS'!$L$4,0)</f>
        <v/>
      </c>
      <c r="N9" s="67" t="str">
        <f>IF(AND((COLUMN()-1)&gt;='COSTOS FIJOS'!$E$4,(COLUMN()-1)&lt;='COSTOS FIJOS'!$F$4),'COSTOS FIJOS'!$L$4,0)</f>
        <v/>
      </c>
      <c r="O9" s="67" t="str">
        <f>IF(AND((COLUMN()-1)&gt;='COSTOS FIJOS'!$E$4,(COLUMN()-1)&lt;='COSTOS FIJOS'!$F$4),'COSTOS FIJOS'!$L$4,0)</f>
        <v/>
      </c>
      <c r="P9" s="67" t="str">
        <f>IF(AND((COLUMN()-1)&gt;='COSTOS FIJOS'!$E$4,(COLUMN()-1)&lt;='COSTOS FIJOS'!$F$4),'COSTOS FIJOS'!$L$4,0)</f>
        <v/>
      </c>
      <c r="Q9" s="67" t="str">
        <f>IF(AND((COLUMN()-1)&gt;='COSTOS FIJOS'!$E$4,(COLUMN()-1)&lt;='COSTOS FIJOS'!$F$4),'COSTOS FIJOS'!$L$4,0)</f>
        <v/>
      </c>
      <c r="R9" s="67" t="str">
        <f>IF(AND((COLUMN()-1)&gt;='COSTOS FIJOS'!$E$4,(COLUMN()-1)&lt;='COSTOS FIJOS'!$F$4),'COSTOS FIJOS'!$L$4,0)</f>
        <v/>
      </c>
      <c r="S9" s="67" t="str">
        <f>IF(AND((COLUMN()-1)&gt;='COSTOS FIJOS'!$E$4,(COLUMN()-1)&lt;='COSTOS FIJOS'!$F$4),'COSTOS FIJOS'!$L$4,0)</f>
        <v/>
      </c>
      <c r="T9" s="67" t="str">
        <f>IF(AND((COLUMN()-1)&gt;='COSTOS FIJOS'!$E$4,(COLUMN()-1)&lt;='COSTOS FIJOS'!$F$4),'COSTOS FIJOS'!$L$4,0)</f>
        <v/>
      </c>
      <c r="U9" s="67" t="str">
        <f>IF(AND((COLUMN()-1)&gt;='COSTOS FIJOS'!$E$4,(COLUMN()-1)&lt;='COSTOS FIJOS'!$F$4),'COSTOS FIJOS'!$L$4,0)</f>
        <v/>
      </c>
      <c r="V9" s="67" t="str">
        <f>IF(AND((COLUMN()-1)&gt;='COSTOS FIJOS'!$E$4,(COLUMN()-1)&lt;='COSTOS FIJOS'!$F$4),'COSTOS FIJOS'!$L$4,0)</f>
        <v/>
      </c>
      <c r="W9" s="67" t="str">
        <f>IF(AND((COLUMN()-1)&gt;='COSTOS FIJOS'!$E$4,(COLUMN()-1)&lt;='COSTOS FIJOS'!$F$4),'COSTOS FIJOS'!$L$4,0)</f>
        <v/>
      </c>
      <c r="X9" s="67" t="str">
        <f>IF(AND((COLUMN()-1)&gt;='COSTOS FIJOS'!$E$4,(COLUMN()-1)&lt;='COSTOS FIJOS'!$F$4),'COSTOS FIJOS'!$L$4,0)</f>
        <v/>
      </c>
      <c r="Y9" s="67" t="str">
        <f>IF(AND((COLUMN()-1)&gt;='COSTOS FIJOS'!$E$4,(COLUMN()-1)&lt;='COSTOS FIJOS'!$F$4),'COSTOS FIJOS'!$L$4,0)</f>
        <v/>
      </c>
      <c r="Z9" s="67" t="str">
        <f>IF(AND((COLUMN()-1)&gt;='COSTOS FIJOS'!$E$4,(COLUMN()-1)&lt;='COSTOS FIJOS'!$F$4),'COSTOS FIJOS'!$L$4,0)</f>
        <v/>
      </c>
      <c r="AA9" s="67" t="str">
        <f>IF(AND((COLUMN()-1)&gt;='COSTOS FIJOS'!$E$4,(COLUMN()-1)&lt;='COSTOS FIJOS'!$F$4),'COSTOS FIJOS'!$L$4,0)</f>
        <v/>
      </c>
      <c r="AB9" s="67" t="str">
        <f>IF(AND((COLUMN()-1)&gt;='COSTOS FIJOS'!$E$4,(COLUMN()-1)&lt;='COSTOS FIJOS'!$F$4),'COSTOS FIJOS'!$L$4,0)</f>
        <v/>
      </c>
      <c r="AC9" s="67" t="str">
        <f>IF(AND((COLUMN()-1)&gt;='COSTOS FIJOS'!$E$4,(COLUMN()-1)&lt;='COSTOS FIJOS'!$F$4),'COSTOS FIJOS'!$L$4,0)</f>
        <v/>
      </c>
      <c r="AD9" s="67" t="str">
        <f>IF(AND((COLUMN()-1)&gt;='COSTOS FIJOS'!$E$4,(COLUMN()-1)&lt;='COSTOS FIJOS'!$F$4),'COSTOS FIJOS'!$L$4,0)</f>
        <v/>
      </c>
      <c r="AE9" s="67" t="str">
        <f>IF(AND((COLUMN()-1)&gt;='COSTOS FIJOS'!$E$4,(COLUMN()-1)&lt;='COSTOS FIJOS'!$F$4),'COSTOS FIJOS'!$L$4,0)</f>
        <v/>
      </c>
      <c r="AF9" s="67" t="str">
        <f>IF(AND((COLUMN()-1)&gt;='COSTOS FIJOS'!$E$4,(COLUMN()-1)&lt;='COSTOS FIJOS'!$F$4),'COSTOS FIJOS'!$L$4,0)</f>
        <v/>
      </c>
      <c r="AG9" s="67" t="str">
        <f>IF(AND((COLUMN()-1)&gt;='COSTOS FIJOS'!$E$4,(COLUMN()-1)&lt;='COSTOS FIJOS'!$F$4),'COSTOS FIJOS'!$L$4,0)</f>
        <v/>
      </c>
      <c r="AH9" s="67" t="str">
        <f>IF(AND((COLUMN()-1)&gt;='COSTOS FIJOS'!$E$4,(COLUMN()-1)&lt;='COSTOS FIJOS'!$F$4),'COSTOS FIJOS'!$L$4,0)</f>
        <v/>
      </c>
      <c r="AI9" s="67" t="str">
        <f>IF(AND((COLUMN()-1)&gt;='COSTOS FIJOS'!$E$4,(COLUMN()-1)&lt;='COSTOS FIJOS'!$F$4),'COSTOS FIJOS'!$L$4,0)</f>
        <v/>
      </c>
      <c r="AJ9" s="67" t="str">
        <f>IF(AND((COLUMN()-1)&gt;='COSTOS FIJOS'!$E$4,(COLUMN()-1)&lt;='COSTOS FIJOS'!$F$4),'COSTOS FIJOS'!$L$4,0)</f>
        <v/>
      </c>
      <c r="AK9" s="67" t="str">
        <f>IF(AND((COLUMN()-1)&gt;='COSTOS FIJOS'!$E$4,(COLUMN()-1)&lt;='COSTOS FIJOS'!$F$4),'COSTOS FIJOS'!$L$4,0)</f>
        <v/>
      </c>
      <c r="AL9" s="67" t="str">
        <f>IF(AND((COLUMN()-1)&gt;='COSTOS FIJOS'!$E$4,(COLUMN()-1)&lt;='COSTOS FIJOS'!$F$4),'COSTOS FIJOS'!$L$4,0)</f>
        <v/>
      </c>
      <c r="AM9" s="67" t="str">
        <f>IF(AND((COLUMN()-1)&gt;='COSTOS FIJOS'!$E$4,(COLUMN()-1)&lt;='COSTOS FIJOS'!$F$4),'COSTOS FIJOS'!$L$4,0)</f>
        <v/>
      </c>
      <c r="AN9" s="67" t="str">
        <f>IF(AND((COLUMN()-1)&gt;='COSTOS FIJOS'!$E$4,(COLUMN()-1)&lt;='COSTOS FIJOS'!$F$4),'COSTOS FIJOS'!$L$4,0)</f>
        <v/>
      </c>
      <c r="AO9" s="67" t="str">
        <f>IF(AND((COLUMN()-1)&gt;='COSTOS FIJOS'!$E$4,(COLUMN()-1)&lt;='COSTOS FIJOS'!$F$4),'COSTOS FIJOS'!$L$4,0)</f>
        <v/>
      </c>
      <c r="AP9" s="67" t="str">
        <f>IF(AND((COLUMN()-1)&gt;='COSTOS FIJOS'!$E$4,(COLUMN()-1)&lt;='COSTOS FIJOS'!$F$4),'COSTOS FIJOS'!$L$4,0)</f>
        <v/>
      </c>
      <c r="AQ9" s="67" t="str">
        <f>IF(AND((COLUMN()-1)&gt;='COSTOS FIJOS'!$E$4,(COLUMN()-1)&lt;='COSTOS FIJOS'!$F$4),'COSTOS FIJOS'!$L$4,0)</f>
        <v/>
      </c>
      <c r="AR9" s="67" t="str">
        <f>IF(AND((COLUMN()-1)&gt;='COSTOS FIJOS'!$E$4,(COLUMN()-1)&lt;='COSTOS FIJOS'!$F$4),'COSTOS FIJOS'!$L$4,0)</f>
        <v/>
      </c>
      <c r="AS9" s="67" t="str">
        <f>IF(AND((COLUMN()-1)&gt;='COSTOS FIJOS'!$E$4,(COLUMN()-1)&lt;='COSTOS FIJOS'!$F$4),'COSTOS FIJOS'!$L$4,0)</f>
        <v/>
      </c>
      <c r="AT9" s="67" t="str">
        <f>IF(AND((COLUMN()-1)&gt;='COSTOS FIJOS'!$E$4,(COLUMN()-1)&lt;='COSTOS FIJOS'!$F$4),'COSTOS FIJOS'!$L$4,0)</f>
        <v/>
      </c>
      <c r="AU9" s="67" t="str">
        <f>IF(AND((COLUMN()-1)&gt;='COSTOS FIJOS'!$E$4,(COLUMN()-1)&lt;='COSTOS FIJOS'!$F$4),'COSTOS FIJOS'!$L$4,0)</f>
        <v/>
      </c>
      <c r="AV9" s="67" t="str">
        <f>IF(AND((COLUMN()-1)&gt;='COSTOS FIJOS'!$E$4,(COLUMN()-1)&lt;='COSTOS FIJOS'!$F$4),'COSTOS FIJOS'!$L$4,0)</f>
        <v/>
      </c>
      <c r="AW9" s="67" t="str">
        <f>IF(AND((COLUMN()-1)&gt;='COSTOS FIJOS'!$E$4,(COLUMN()-1)&lt;='COSTOS FIJOS'!$F$4),'COSTOS FIJOS'!$L$4,0)</f>
        <v/>
      </c>
      <c r="AX9" s="67" t="str">
        <f>IF(AND((COLUMN()-1)&gt;='COSTOS FIJOS'!$E$4,(COLUMN()-1)&lt;='COSTOS FIJOS'!$F$4),'COSTOS FIJOS'!$L$4,0)</f>
        <v/>
      </c>
      <c r="AY9" s="67" t="str">
        <f>IF(AND((COLUMN()-1)&gt;='COSTOS FIJOS'!$E$4,(COLUMN()-1)&lt;='COSTOS FIJOS'!$F$4),'COSTOS FIJOS'!$L$4,0)</f>
        <v/>
      </c>
      <c r="AZ9" s="67" t="str">
        <f>IF(AND((COLUMN()-1)&gt;='COSTOS FIJOS'!$E$4,(COLUMN()-1)&lt;='COSTOS FIJOS'!$F$4),'COSTOS FIJOS'!$L$4,0)</f>
        <v/>
      </c>
      <c r="BA9" s="67" t="str">
        <f>IF(AND((COLUMN()-1)&gt;='COSTOS FIJOS'!$E$4,(COLUMN()-1)&lt;='COSTOS FIJOS'!$F$4),'COSTOS FIJOS'!$L$4,0)</f>
        <v/>
      </c>
    </row>
    <row r="10" spans="1:53" x14ac:dyDescent="0.35">
      <c r="A10" s="38" t="s">
        <v>325</v>
      </c>
      <c r="B10" s="16">
        <f>IF('COSTOS FIJOS'!$B$4&lt;&gt;"",0,IF(AND((COLUMN()-1)&gt;='COSTOS FIJOS'!$E$5,(COLUMN()-1)&lt;='COSTOS FIJOS'!$F$5),'COSTOS FIJOS'!$L$5,0))</f>
        <v>350</v>
      </c>
      <c r="C10" s="16">
        <f>IF('COSTOS FIJOS'!$B$4&lt;&gt;"",0,IF(AND((COLUMN()-1)&gt;='COSTOS FIJOS'!$E$5,(COLUMN()-1)&lt;='COSTOS FIJOS'!$F$5),'COSTOS FIJOS'!$L$5,0))</f>
        <v>350</v>
      </c>
      <c r="D10" s="16">
        <f>IF('COSTOS FIJOS'!$B$4&lt;&gt;"",0,IF(AND((COLUMN()-1)&gt;='COSTOS FIJOS'!$E$5,(COLUMN()-1)&lt;='COSTOS FIJOS'!$F$5),'COSTOS FIJOS'!$L$5,0))</f>
        <v>350</v>
      </c>
      <c r="E10" s="16">
        <f>IF('COSTOS FIJOS'!$B$4&lt;&gt;"",0,IF(AND((COLUMN()-1)&gt;='COSTOS FIJOS'!$E$5,(COLUMN()-1)&lt;='COSTOS FIJOS'!$F$5),'COSTOS FIJOS'!$L$5,0))</f>
        <v>350</v>
      </c>
      <c r="F10" s="16">
        <f>IF('COSTOS FIJOS'!$B$4&lt;&gt;"",0,IF(AND((COLUMN()-1)&gt;='COSTOS FIJOS'!$E$5,(COLUMN()-1)&lt;='COSTOS FIJOS'!$F$5),'COSTOS FIJOS'!$L$5,0))</f>
        <v>350</v>
      </c>
      <c r="G10" s="16">
        <f>IF('COSTOS FIJOS'!$B$4&lt;&gt;"",0,IF(AND((COLUMN()-1)&gt;='COSTOS FIJOS'!$E$5,(COLUMN()-1)&lt;='COSTOS FIJOS'!$F$5),'COSTOS FIJOS'!$L$5,0))</f>
        <v>350</v>
      </c>
      <c r="H10" s="16">
        <f>IF('COSTOS FIJOS'!$B$4&lt;&gt;"",0,IF(AND((COLUMN()-1)&gt;='COSTOS FIJOS'!$E$5,(COLUMN()-1)&lt;='COSTOS FIJOS'!$F$5),'COSTOS FIJOS'!$L$5,0))</f>
        <v>350</v>
      </c>
      <c r="I10" s="16">
        <f>IF('COSTOS FIJOS'!$B$4&lt;&gt;"",0,IF(AND((COLUMN()-1)&gt;='COSTOS FIJOS'!$E$5,(COLUMN()-1)&lt;='COSTOS FIJOS'!$F$5),'COSTOS FIJOS'!$L$5,0))</f>
        <v>350</v>
      </c>
      <c r="J10" s="16">
        <f>IF('COSTOS FIJOS'!$B$4&lt;&gt;"",0,IF(AND((COLUMN()-1)&gt;='COSTOS FIJOS'!$E$5,(COLUMN()-1)&lt;='COSTOS FIJOS'!$F$5),'COSTOS FIJOS'!$L$5,0))</f>
        <v>350</v>
      </c>
      <c r="K10" s="16">
        <f>IF('COSTOS FIJOS'!$B$4&lt;&gt;"",0,IF(AND((COLUMN()-1)&gt;='COSTOS FIJOS'!$E$5,(COLUMN()-1)&lt;='COSTOS FIJOS'!$F$5),'COSTOS FIJOS'!$L$5,0))</f>
        <v>350</v>
      </c>
      <c r="L10" s="16">
        <f>IF('COSTOS FIJOS'!$B$4&lt;&gt;"",0,IF(AND((COLUMN()-1)&gt;='COSTOS FIJOS'!$E$5,(COLUMN()-1)&lt;='COSTOS FIJOS'!$F$5),'COSTOS FIJOS'!$L$5,0))</f>
        <v>350</v>
      </c>
      <c r="M10" s="16">
        <f>IF('COSTOS FIJOS'!$B$4&lt;&gt;"",0,IF(AND((COLUMN()-1)&gt;='COSTOS FIJOS'!$E$5,(COLUMN()-1)&lt;='COSTOS FIJOS'!$F$5),'COSTOS FIJOS'!$L$5,0))</f>
        <v>350</v>
      </c>
      <c r="N10" s="16">
        <f>IF('COSTOS FIJOS'!$B$4&lt;&gt;"",0,IF(AND((COLUMN()-1)&gt;='COSTOS FIJOS'!$E$5,(COLUMN()-1)&lt;='COSTOS FIJOS'!$F$5),'COSTOS FIJOS'!$L$5,0))</f>
        <v>350</v>
      </c>
      <c r="O10" s="16">
        <f>IF('COSTOS FIJOS'!$B$4&lt;&gt;"",0,IF(AND((COLUMN()-1)&gt;='COSTOS FIJOS'!$E$5,(COLUMN()-1)&lt;='COSTOS FIJOS'!$F$5),'COSTOS FIJOS'!$L$5,0))</f>
        <v>350</v>
      </c>
      <c r="P10" s="16">
        <f>IF('COSTOS FIJOS'!$B$4&lt;&gt;"",0,IF(AND((COLUMN()-1)&gt;='COSTOS FIJOS'!$E$5,(COLUMN()-1)&lt;='COSTOS FIJOS'!$F$5),'COSTOS FIJOS'!$L$5,0))</f>
        <v>350</v>
      </c>
      <c r="Q10" s="16">
        <f>IF('COSTOS FIJOS'!$B$4&lt;&gt;"",0,IF(AND((COLUMN()-1)&gt;='COSTOS FIJOS'!$E$5,(COLUMN()-1)&lt;='COSTOS FIJOS'!$F$5),'COSTOS FIJOS'!$L$5,0))</f>
        <v>350</v>
      </c>
      <c r="R10" s="16">
        <f>IF('COSTOS FIJOS'!$B$4&lt;&gt;"",0,IF(AND((COLUMN()-1)&gt;='COSTOS FIJOS'!$E$5,(COLUMN()-1)&lt;='COSTOS FIJOS'!$F$5),'COSTOS FIJOS'!$L$5,0))</f>
        <v>350</v>
      </c>
      <c r="S10" s="16">
        <f>IF('COSTOS FIJOS'!$B$4&lt;&gt;"",0,IF(AND((COLUMN()-1)&gt;='COSTOS FIJOS'!$E$5,(COLUMN()-1)&lt;='COSTOS FIJOS'!$F$5),'COSTOS FIJOS'!$L$5,0))</f>
        <v>350</v>
      </c>
      <c r="T10" s="16">
        <f>IF('COSTOS FIJOS'!$B$4&lt;&gt;"",0,IF(AND((COLUMN()-1)&gt;='COSTOS FIJOS'!$E$5,(COLUMN()-1)&lt;='COSTOS FIJOS'!$F$5),'COSTOS FIJOS'!$L$5,0))</f>
        <v>350</v>
      </c>
      <c r="U10" s="16">
        <f>IF('COSTOS FIJOS'!$B$4&lt;&gt;"",0,IF(AND((COLUMN()-1)&gt;='COSTOS FIJOS'!$E$5,(COLUMN()-1)&lt;='COSTOS FIJOS'!$F$5),'COSTOS FIJOS'!$L$5,0))</f>
        <v>350</v>
      </c>
      <c r="V10" s="16">
        <f>IF('COSTOS FIJOS'!$B$4&lt;&gt;"",0,IF(AND((COLUMN()-1)&gt;='COSTOS FIJOS'!$E$5,(COLUMN()-1)&lt;='COSTOS FIJOS'!$F$5),'COSTOS FIJOS'!$L$5,0))</f>
        <v>350</v>
      </c>
      <c r="W10" s="16">
        <f>IF('COSTOS FIJOS'!$B$4&lt;&gt;"",0,IF(AND((COLUMN()-1)&gt;='COSTOS FIJOS'!$E$5,(COLUMN()-1)&lt;='COSTOS FIJOS'!$F$5),'COSTOS FIJOS'!$L$5,0))</f>
        <v>350</v>
      </c>
      <c r="X10" s="16">
        <f>IF('COSTOS FIJOS'!$B$4&lt;&gt;"",0,IF(AND((COLUMN()-1)&gt;='COSTOS FIJOS'!$E$5,(COLUMN()-1)&lt;='COSTOS FIJOS'!$F$5),'COSTOS FIJOS'!$L$5,0))</f>
        <v>350</v>
      </c>
      <c r="Y10" s="16">
        <f>IF('COSTOS FIJOS'!$B$4&lt;&gt;"",0,IF(AND((COLUMN()-1)&gt;='COSTOS FIJOS'!$E$5,(COLUMN()-1)&lt;='COSTOS FIJOS'!$F$5),'COSTOS FIJOS'!$L$5,0))</f>
        <v>350</v>
      </c>
      <c r="Z10" s="16">
        <f>IF('COSTOS FIJOS'!$B$4&lt;&gt;"",0,IF(AND((COLUMN()-1)&gt;='COSTOS FIJOS'!$E$5,(COLUMN()-1)&lt;='COSTOS FIJOS'!$F$5),'COSTOS FIJOS'!$L$5,0))</f>
        <v>350</v>
      </c>
      <c r="AA10" s="16">
        <f>IF('COSTOS FIJOS'!$B$4&lt;&gt;"",0,IF(AND((COLUMN()-1)&gt;='COSTOS FIJOS'!$E$5,(COLUMN()-1)&lt;='COSTOS FIJOS'!$F$5),'COSTOS FIJOS'!$L$5,0))</f>
        <v>350</v>
      </c>
      <c r="AB10" s="16">
        <f>IF('COSTOS FIJOS'!$B$4&lt;&gt;"",0,IF(AND((COLUMN()-1)&gt;='COSTOS FIJOS'!$E$5,(COLUMN()-1)&lt;='COSTOS FIJOS'!$F$5),'COSTOS FIJOS'!$L$5,0))</f>
        <v>350</v>
      </c>
      <c r="AC10" s="16">
        <f>IF('COSTOS FIJOS'!$B$4&lt;&gt;"",0,IF(AND((COLUMN()-1)&gt;='COSTOS FIJOS'!$E$5,(COLUMN()-1)&lt;='COSTOS FIJOS'!$F$5),'COSTOS FIJOS'!$L$5,0))</f>
        <v>350</v>
      </c>
      <c r="AD10" s="16">
        <f>IF('COSTOS FIJOS'!$B$4&lt;&gt;"",0,IF(AND((COLUMN()-1)&gt;='COSTOS FIJOS'!$E$5,(COLUMN()-1)&lt;='COSTOS FIJOS'!$F$5),'COSTOS FIJOS'!$L$5,0))</f>
        <v>350</v>
      </c>
      <c r="AE10" s="16">
        <f>IF('COSTOS FIJOS'!$B$4&lt;&gt;"",0,IF(AND((COLUMN()-1)&gt;='COSTOS FIJOS'!$E$5,(COLUMN()-1)&lt;='COSTOS FIJOS'!$F$5),'COSTOS FIJOS'!$L$5,0))</f>
        <v>350</v>
      </c>
      <c r="AF10" s="16">
        <f>IF('COSTOS FIJOS'!$B$4&lt;&gt;"",0,IF(AND((COLUMN()-1)&gt;='COSTOS FIJOS'!$E$5,(COLUMN()-1)&lt;='COSTOS FIJOS'!$F$5),'COSTOS FIJOS'!$L$5,0))</f>
        <v>350</v>
      </c>
      <c r="AG10" s="16">
        <f>IF('COSTOS FIJOS'!$B$4&lt;&gt;"",0,IF(AND((COLUMN()-1)&gt;='COSTOS FIJOS'!$E$5,(COLUMN()-1)&lt;='COSTOS FIJOS'!$F$5),'COSTOS FIJOS'!$L$5,0))</f>
        <v>350</v>
      </c>
      <c r="AH10" s="16">
        <f>IF('COSTOS FIJOS'!$B$4&lt;&gt;"",0,IF(AND((COLUMN()-1)&gt;='COSTOS FIJOS'!$E$5,(COLUMN()-1)&lt;='COSTOS FIJOS'!$F$5),'COSTOS FIJOS'!$L$5,0))</f>
        <v>350</v>
      </c>
      <c r="AI10" s="16">
        <f>IF('COSTOS FIJOS'!$B$4&lt;&gt;"",0,IF(AND((COLUMN()-1)&gt;='COSTOS FIJOS'!$E$5,(COLUMN()-1)&lt;='COSTOS FIJOS'!$F$5),'COSTOS FIJOS'!$L$5,0))</f>
        <v>350</v>
      </c>
      <c r="AJ10" s="16">
        <f>IF('COSTOS FIJOS'!$B$4&lt;&gt;"",0,IF(AND((COLUMN()-1)&gt;='COSTOS FIJOS'!$E$5,(COLUMN()-1)&lt;='COSTOS FIJOS'!$F$5),'COSTOS FIJOS'!$L$5,0))</f>
        <v>350</v>
      </c>
      <c r="AK10" s="16">
        <f>IF('COSTOS FIJOS'!$B$4&lt;&gt;"",0,IF(AND((COLUMN()-1)&gt;='COSTOS FIJOS'!$E$5,(COLUMN()-1)&lt;='COSTOS FIJOS'!$F$5),'COSTOS FIJOS'!$L$5,0))</f>
        <v>350</v>
      </c>
      <c r="AL10" s="16">
        <f>IF('COSTOS FIJOS'!$B$4&lt;&gt;"",0,IF(AND((COLUMN()-1)&gt;='COSTOS FIJOS'!$E$5,(COLUMN()-1)&lt;='COSTOS FIJOS'!$F$5),'COSTOS FIJOS'!$L$5,0))</f>
        <v>350</v>
      </c>
      <c r="AM10" s="16">
        <f>IF('COSTOS FIJOS'!$B$4&lt;&gt;"",0,IF(AND((COLUMN()-1)&gt;='COSTOS FIJOS'!$E$5,(COLUMN()-1)&lt;='COSTOS FIJOS'!$F$5),'COSTOS FIJOS'!$L$5,0))</f>
        <v>350</v>
      </c>
      <c r="AN10" s="16">
        <f>IF('COSTOS FIJOS'!$B$4&lt;&gt;"",0,IF(AND((COLUMN()-1)&gt;='COSTOS FIJOS'!$E$5,(COLUMN()-1)&lt;='COSTOS FIJOS'!$F$5),'COSTOS FIJOS'!$L$5,0))</f>
        <v>350</v>
      </c>
      <c r="AO10" s="16">
        <f>IF('COSTOS FIJOS'!$B$4&lt;&gt;"",0,IF(AND((COLUMN()-1)&gt;='COSTOS FIJOS'!$E$5,(COLUMN()-1)&lt;='COSTOS FIJOS'!$F$5),'COSTOS FIJOS'!$L$5,0))</f>
        <v>350</v>
      </c>
      <c r="AP10" s="16">
        <f>IF('COSTOS FIJOS'!$B$4&lt;&gt;"",0,IF(AND((COLUMN()-1)&gt;='COSTOS FIJOS'!$E$5,(COLUMN()-1)&lt;='COSTOS FIJOS'!$F$5),'COSTOS FIJOS'!$L$5,0))</f>
        <v>350</v>
      </c>
      <c r="AQ10" s="16">
        <f>IF('COSTOS FIJOS'!$B$4&lt;&gt;"",0,IF(AND((COLUMN()-1)&gt;='COSTOS FIJOS'!$E$5,(COLUMN()-1)&lt;='COSTOS FIJOS'!$F$5),'COSTOS FIJOS'!$L$5,0))</f>
        <v>350</v>
      </c>
      <c r="AR10" s="16">
        <f>IF('COSTOS FIJOS'!$B$4&lt;&gt;"",0,IF(AND((COLUMN()-1)&gt;='COSTOS FIJOS'!$E$5,(COLUMN()-1)&lt;='COSTOS FIJOS'!$F$5),'COSTOS FIJOS'!$L$5,0))</f>
        <v>350</v>
      </c>
      <c r="AS10" s="16">
        <f>IF('COSTOS FIJOS'!$B$4&lt;&gt;"",0,IF(AND((COLUMN()-1)&gt;='COSTOS FIJOS'!$E$5,(COLUMN()-1)&lt;='COSTOS FIJOS'!$F$5),'COSTOS FIJOS'!$L$5,0))</f>
        <v>350</v>
      </c>
      <c r="AT10" s="16">
        <f>IF('COSTOS FIJOS'!$B$4&lt;&gt;"",0,IF(AND((COLUMN()-1)&gt;='COSTOS FIJOS'!$E$5,(COLUMN()-1)&lt;='COSTOS FIJOS'!$F$5),'COSTOS FIJOS'!$L$5,0))</f>
        <v>350</v>
      </c>
      <c r="AU10" s="16">
        <f>IF('COSTOS FIJOS'!$B$4&lt;&gt;"",0,IF(AND((COLUMN()-1)&gt;='COSTOS FIJOS'!$E$5,(COLUMN()-1)&lt;='COSTOS FIJOS'!$F$5),'COSTOS FIJOS'!$L$5,0))</f>
        <v>350</v>
      </c>
      <c r="AV10" s="16">
        <f>IF('COSTOS FIJOS'!$B$4&lt;&gt;"",0,IF(AND((COLUMN()-1)&gt;='COSTOS FIJOS'!$E$5,(COLUMN()-1)&lt;='COSTOS FIJOS'!$F$5),'COSTOS FIJOS'!$L$5,0))</f>
        <v>350</v>
      </c>
      <c r="AW10" s="16">
        <f>IF('COSTOS FIJOS'!$B$4&lt;&gt;"",0,IF(AND((COLUMN()-1)&gt;='COSTOS FIJOS'!$E$5,(COLUMN()-1)&lt;='COSTOS FIJOS'!$F$5),'COSTOS FIJOS'!$L$5,0))</f>
        <v>350</v>
      </c>
      <c r="AX10" s="16">
        <f>IF('COSTOS FIJOS'!$B$4&lt;&gt;"",0,IF(AND((COLUMN()-1)&gt;='COSTOS FIJOS'!$E$5,(COLUMN()-1)&lt;='COSTOS FIJOS'!$F$5),'COSTOS FIJOS'!$L$5,0))</f>
        <v>350</v>
      </c>
      <c r="AY10" s="16">
        <f>IF('COSTOS FIJOS'!$B$4&lt;&gt;"",0,IF(AND((COLUMN()-1)&gt;='COSTOS FIJOS'!$E$5,(COLUMN()-1)&lt;='COSTOS FIJOS'!$F$5),'COSTOS FIJOS'!$L$5,0))</f>
        <v>350</v>
      </c>
      <c r="AZ10" s="16">
        <f>IF('COSTOS FIJOS'!$B$4&lt;&gt;"",0,IF(AND((COLUMN()-1)&gt;='COSTOS FIJOS'!$E$5,(COLUMN()-1)&lt;='COSTOS FIJOS'!$F$5),'COSTOS FIJOS'!$L$5,0))</f>
        <v>350</v>
      </c>
      <c r="BA10" s="16">
        <f>IF('COSTOS FIJOS'!$B$4&lt;&gt;"",0,IF(AND((COLUMN()-1)&gt;='COSTOS FIJOS'!$E$5,(COLUMN()-1)&lt;='COSTOS FIJOS'!$F$5),'COSTOS FIJOS'!$L$5,0))</f>
        <v>350</v>
      </c>
    </row>
    <row r="11" spans="1:53" x14ac:dyDescent="0.35">
      <c r="A11" s="38" t="s">
        <v>328</v>
      </c>
      <c r="B11" s="16">
        <f>IF('COSTOS FIJOS'!$B$4&lt;&gt;"",0,IF(AND((COLUMN()-1)&gt;='COSTOS FIJOS'!$E$6,(COLUMN()-1)&lt;='COSTOS FIJOS'!$F$6),'COSTOS FIJOS'!$L$6,0))</f>
        <v>27.692309822485374</v>
      </c>
      <c r="C11" s="16">
        <f>IF('COSTOS FIJOS'!$B$4&lt;&gt;"",0,IF(AND((COLUMN()-1)&gt;='COSTOS FIJOS'!$E$6,(COLUMN()-1)&lt;='COSTOS FIJOS'!$F$6),'COSTOS FIJOS'!$L$6,0))</f>
        <v>27.692309822485374</v>
      </c>
      <c r="D11" s="16">
        <f>IF('COSTOS FIJOS'!$B$4&lt;&gt;"",0,IF(AND((COLUMN()-1)&gt;='COSTOS FIJOS'!$E$6,(COLUMN()-1)&lt;='COSTOS FIJOS'!$F$6),'COSTOS FIJOS'!$L$6,0))</f>
        <v>27.692309822485374</v>
      </c>
      <c r="E11" s="16">
        <f>IF('COSTOS FIJOS'!$B$4&lt;&gt;"",0,IF(AND((COLUMN()-1)&gt;='COSTOS FIJOS'!$E$6,(COLUMN()-1)&lt;='COSTOS FIJOS'!$F$6),'COSTOS FIJOS'!$L$6,0))</f>
        <v>27.692309822485374</v>
      </c>
      <c r="F11" s="16">
        <f>IF('COSTOS FIJOS'!$B$4&lt;&gt;"",0,IF(AND((COLUMN()-1)&gt;='COSTOS FIJOS'!$E$6,(COLUMN()-1)&lt;='COSTOS FIJOS'!$F$6),'COSTOS FIJOS'!$L$6,0))</f>
        <v>27.692309822485374</v>
      </c>
      <c r="G11" s="16">
        <f>IF('COSTOS FIJOS'!$B$4&lt;&gt;"",0,IF(AND((COLUMN()-1)&gt;='COSTOS FIJOS'!$E$6,(COLUMN()-1)&lt;='COSTOS FIJOS'!$F$6),'COSTOS FIJOS'!$L$6,0))</f>
        <v>27.692309822485374</v>
      </c>
      <c r="H11" s="16">
        <f>IF('COSTOS FIJOS'!$B$4&lt;&gt;"",0,IF(AND((COLUMN()-1)&gt;='COSTOS FIJOS'!$E$6,(COLUMN()-1)&lt;='COSTOS FIJOS'!$F$6),'COSTOS FIJOS'!$L$6,0))</f>
        <v>27.692309822485374</v>
      </c>
      <c r="I11" s="16">
        <f>IF('COSTOS FIJOS'!$B$4&lt;&gt;"",0,IF(AND((COLUMN()-1)&gt;='COSTOS FIJOS'!$E$6,(COLUMN()-1)&lt;='COSTOS FIJOS'!$F$6),'COSTOS FIJOS'!$L$6,0))</f>
        <v>27.692309822485374</v>
      </c>
      <c r="J11" s="16">
        <f>IF('COSTOS FIJOS'!$B$4&lt;&gt;"",0,IF(AND((COLUMN()-1)&gt;='COSTOS FIJOS'!$E$6,(COLUMN()-1)&lt;='COSTOS FIJOS'!$F$6),'COSTOS FIJOS'!$L$6,0))</f>
        <v>27.692309822485374</v>
      </c>
      <c r="K11" s="16">
        <f>IF('COSTOS FIJOS'!$B$4&lt;&gt;"",0,IF(AND((COLUMN()-1)&gt;='COSTOS FIJOS'!$E$6,(COLUMN()-1)&lt;='COSTOS FIJOS'!$F$6),'COSTOS FIJOS'!$L$6,0))</f>
        <v>27.692309822485374</v>
      </c>
      <c r="L11" s="16">
        <f>IF('COSTOS FIJOS'!$B$4&lt;&gt;"",0,IF(AND((COLUMN()-1)&gt;='COSTOS FIJOS'!$E$6,(COLUMN()-1)&lt;='COSTOS FIJOS'!$F$6),'COSTOS FIJOS'!$L$6,0))</f>
        <v>27.692309822485374</v>
      </c>
      <c r="M11" s="16">
        <f>IF('COSTOS FIJOS'!$B$4&lt;&gt;"",0,IF(AND((COLUMN()-1)&gt;='COSTOS FIJOS'!$E$6,(COLUMN()-1)&lt;='COSTOS FIJOS'!$F$6),'COSTOS FIJOS'!$L$6,0))</f>
        <v>27.692309822485374</v>
      </c>
      <c r="N11" s="16">
        <f>IF('COSTOS FIJOS'!$B$4&lt;&gt;"",0,IF(AND((COLUMN()-1)&gt;='COSTOS FIJOS'!$E$6,(COLUMN()-1)&lt;='COSTOS FIJOS'!$F$6),'COSTOS FIJOS'!$L$6,0))</f>
        <v>27.692309822485374</v>
      </c>
      <c r="O11" s="16">
        <f>IF('COSTOS FIJOS'!$B$4&lt;&gt;"",0,IF(AND((COLUMN()-1)&gt;='COSTOS FIJOS'!$E$6,(COLUMN()-1)&lt;='COSTOS FIJOS'!$F$6),'COSTOS FIJOS'!$L$6,0))</f>
        <v>27.692309822485374</v>
      </c>
      <c r="P11" s="16">
        <f>IF('COSTOS FIJOS'!$B$4&lt;&gt;"",0,IF(AND((COLUMN()-1)&gt;='COSTOS FIJOS'!$E$6,(COLUMN()-1)&lt;='COSTOS FIJOS'!$F$6),'COSTOS FIJOS'!$L$6,0))</f>
        <v>27.692309822485374</v>
      </c>
      <c r="Q11" s="16">
        <f>IF('COSTOS FIJOS'!$B$4&lt;&gt;"",0,IF(AND((COLUMN()-1)&gt;='COSTOS FIJOS'!$E$6,(COLUMN()-1)&lt;='COSTOS FIJOS'!$F$6),'COSTOS FIJOS'!$L$6,0))</f>
        <v>27.692309822485374</v>
      </c>
      <c r="R11" s="16">
        <f>IF('COSTOS FIJOS'!$B$4&lt;&gt;"",0,IF(AND((COLUMN()-1)&gt;='COSTOS FIJOS'!$E$6,(COLUMN()-1)&lt;='COSTOS FIJOS'!$F$6),'COSTOS FIJOS'!$L$6,0))</f>
        <v>27.692309822485374</v>
      </c>
      <c r="S11" s="16">
        <f>IF('COSTOS FIJOS'!$B$4&lt;&gt;"",0,IF(AND((COLUMN()-1)&gt;='COSTOS FIJOS'!$E$6,(COLUMN()-1)&lt;='COSTOS FIJOS'!$F$6),'COSTOS FIJOS'!$L$6,0))</f>
        <v>27.692309822485374</v>
      </c>
      <c r="T11" s="16">
        <f>IF('COSTOS FIJOS'!$B$4&lt;&gt;"",0,IF(AND((COLUMN()-1)&gt;='COSTOS FIJOS'!$E$6,(COLUMN()-1)&lt;='COSTOS FIJOS'!$F$6),'COSTOS FIJOS'!$L$6,0))</f>
        <v>27.692309822485374</v>
      </c>
      <c r="U11" s="16">
        <f>IF('COSTOS FIJOS'!$B$4&lt;&gt;"",0,IF(AND((COLUMN()-1)&gt;='COSTOS FIJOS'!$E$6,(COLUMN()-1)&lt;='COSTOS FIJOS'!$F$6),'COSTOS FIJOS'!$L$6,0))</f>
        <v>27.692309822485374</v>
      </c>
      <c r="V11" s="16">
        <f>IF('COSTOS FIJOS'!$B$4&lt;&gt;"",0,IF(AND((COLUMN()-1)&gt;='COSTOS FIJOS'!$E$6,(COLUMN()-1)&lt;='COSTOS FIJOS'!$F$6),'COSTOS FIJOS'!$L$6,0))</f>
        <v>27.692309822485374</v>
      </c>
      <c r="W11" s="16">
        <f>IF('COSTOS FIJOS'!$B$4&lt;&gt;"",0,IF(AND((COLUMN()-1)&gt;='COSTOS FIJOS'!$E$6,(COLUMN()-1)&lt;='COSTOS FIJOS'!$F$6),'COSTOS FIJOS'!$L$6,0))</f>
        <v>27.692309822485374</v>
      </c>
      <c r="X11" s="16">
        <f>IF('COSTOS FIJOS'!$B$4&lt;&gt;"",0,IF(AND((COLUMN()-1)&gt;='COSTOS FIJOS'!$E$6,(COLUMN()-1)&lt;='COSTOS FIJOS'!$F$6),'COSTOS FIJOS'!$L$6,0))</f>
        <v>27.692309822485374</v>
      </c>
      <c r="Y11" s="16">
        <f>IF('COSTOS FIJOS'!$B$4&lt;&gt;"",0,IF(AND((COLUMN()-1)&gt;='COSTOS FIJOS'!$E$6,(COLUMN()-1)&lt;='COSTOS FIJOS'!$F$6),'COSTOS FIJOS'!$L$6,0))</f>
        <v>27.692309822485374</v>
      </c>
      <c r="Z11" s="16">
        <f>IF('COSTOS FIJOS'!$B$4&lt;&gt;"",0,IF(AND((COLUMN()-1)&gt;='COSTOS FIJOS'!$E$6,(COLUMN()-1)&lt;='COSTOS FIJOS'!$F$6),'COSTOS FIJOS'!$L$6,0))</f>
        <v>27.692309822485374</v>
      </c>
      <c r="AA11" s="16">
        <f>IF('COSTOS FIJOS'!$B$4&lt;&gt;"",0,IF(AND((COLUMN()-1)&gt;='COSTOS FIJOS'!$E$6,(COLUMN()-1)&lt;='COSTOS FIJOS'!$F$6),'COSTOS FIJOS'!$L$6,0))</f>
        <v>27.692309822485374</v>
      </c>
      <c r="AB11" s="16">
        <f>IF('COSTOS FIJOS'!$B$4&lt;&gt;"",0,IF(AND((COLUMN()-1)&gt;='COSTOS FIJOS'!$E$6,(COLUMN()-1)&lt;='COSTOS FIJOS'!$F$6),'COSTOS FIJOS'!$L$6,0))</f>
        <v>27.692309822485374</v>
      </c>
      <c r="AC11" s="16">
        <f>IF('COSTOS FIJOS'!$B$4&lt;&gt;"",0,IF(AND((COLUMN()-1)&gt;='COSTOS FIJOS'!$E$6,(COLUMN()-1)&lt;='COSTOS FIJOS'!$F$6),'COSTOS FIJOS'!$L$6,0))</f>
        <v>27.692309822485374</v>
      </c>
      <c r="AD11" s="16">
        <f>IF('COSTOS FIJOS'!$B$4&lt;&gt;"",0,IF(AND((COLUMN()-1)&gt;='COSTOS FIJOS'!$E$6,(COLUMN()-1)&lt;='COSTOS FIJOS'!$F$6),'COSTOS FIJOS'!$L$6,0))</f>
        <v>27.692309822485374</v>
      </c>
      <c r="AE11" s="16">
        <f>IF('COSTOS FIJOS'!$B$4&lt;&gt;"",0,IF(AND((COLUMN()-1)&gt;='COSTOS FIJOS'!$E$6,(COLUMN()-1)&lt;='COSTOS FIJOS'!$F$6),'COSTOS FIJOS'!$L$6,0))</f>
        <v>27.692309822485374</v>
      </c>
      <c r="AF11" s="16">
        <f>IF('COSTOS FIJOS'!$B$4&lt;&gt;"",0,IF(AND((COLUMN()-1)&gt;='COSTOS FIJOS'!$E$6,(COLUMN()-1)&lt;='COSTOS FIJOS'!$F$6),'COSTOS FIJOS'!$L$6,0))</f>
        <v>27.692309822485374</v>
      </c>
      <c r="AG11" s="16">
        <f>IF('COSTOS FIJOS'!$B$4&lt;&gt;"",0,IF(AND((COLUMN()-1)&gt;='COSTOS FIJOS'!$E$6,(COLUMN()-1)&lt;='COSTOS FIJOS'!$F$6),'COSTOS FIJOS'!$L$6,0))</f>
        <v>27.692309822485374</v>
      </c>
      <c r="AH11" s="16">
        <f>IF('COSTOS FIJOS'!$B$4&lt;&gt;"",0,IF(AND((COLUMN()-1)&gt;='COSTOS FIJOS'!$E$6,(COLUMN()-1)&lt;='COSTOS FIJOS'!$F$6),'COSTOS FIJOS'!$L$6,0))</f>
        <v>27.692309822485374</v>
      </c>
      <c r="AI11" s="16">
        <f>IF('COSTOS FIJOS'!$B$4&lt;&gt;"",0,IF(AND((COLUMN()-1)&gt;='COSTOS FIJOS'!$E$6,(COLUMN()-1)&lt;='COSTOS FIJOS'!$F$6),'COSTOS FIJOS'!$L$6,0))</f>
        <v>27.692309822485374</v>
      </c>
      <c r="AJ11" s="16">
        <f>IF('COSTOS FIJOS'!$B$4&lt;&gt;"",0,IF(AND((COLUMN()-1)&gt;='COSTOS FIJOS'!$E$6,(COLUMN()-1)&lt;='COSTOS FIJOS'!$F$6),'COSTOS FIJOS'!$L$6,0))</f>
        <v>27.692309822485374</v>
      </c>
      <c r="AK11" s="16">
        <f>IF('COSTOS FIJOS'!$B$4&lt;&gt;"",0,IF(AND((COLUMN()-1)&gt;='COSTOS FIJOS'!$E$6,(COLUMN()-1)&lt;='COSTOS FIJOS'!$F$6),'COSTOS FIJOS'!$L$6,0))</f>
        <v>27.692309822485374</v>
      </c>
      <c r="AL11" s="16">
        <f>IF('COSTOS FIJOS'!$B$4&lt;&gt;"",0,IF(AND((COLUMN()-1)&gt;='COSTOS FIJOS'!$E$6,(COLUMN()-1)&lt;='COSTOS FIJOS'!$F$6),'COSTOS FIJOS'!$L$6,0))</f>
        <v>27.692309822485374</v>
      </c>
      <c r="AM11" s="16">
        <f>IF('COSTOS FIJOS'!$B$4&lt;&gt;"",0,IF(AND((COLUMN()-1)&gt;='COSTOS FIJOS'!$E$6,(COLUMN()-1)&lt;='COSTOS FIJOS'!$F$6),'COSTOS FIJOS'!$L$6,0))</f>
        <v>27.692309822485374</v>
      </c>
      <c r="AN11" s="16">
        <f>IF('COSTOS FIJOS'!$B$4&lt;&gt;"",0,IF(AND((COLUMN()-1)&gt;='COSTOS FIJOS'!$E$6,(COLUMN()-1)&lt;='COSTOS FIJOS'!$F$6),'COSTOS FIJOS'!$L$6,0))</f>
        <v>27.692309822485374</v>
      </c>
      <c r="AO11" s="16">
        <f>IF('COSTOS FIJOS'!$B$4&lt;&gt;"",0,IF(AND((COLUMN()-1)&gt;='COSTOS FIJOS'!$E$6,(COLUMN()-1)&lt;='COSTOS FIJOS'!$F$6),'COSTOS FIJOS'!$L$6,0))</f>
        <v>27.692309822485374</v>
      </c>
      <c r="AP11" s="16">
        <f>IF('COSTOS FIJOS'!$B$4&lt;&gt;"",0,IF(AND((COLUMN()-1)&gt;='COSTOS FIJOS'!$E$6,(COLUMN()-1)&lt;='COSTOS FIJOS'!$F$6),'COSTOS FIJOS'!$L$6,0))</f>
        <v>27.692309822485374</v>
      </c>
      <c r="AQ11" s="16">
        <f>IF('COSTOS FIJOS'!$B$4&lt;&gt;"",0,IF(AND((COLUMN()-1)&gt;='COSTOS FIJOS'!$E$6,(COLUMN()-1)&lt;='COSTOS FIJOS'!$F$6),'COSTOS FIJOS'!$L$6,0))</f>
        <v>27.692309822485374</v>
      </c>
      <c r="AR11" s="16">
        <f>IF('COSTOS FIJOS'!$B$4&lt;&gt;"",0,IF(AND((COLUMN()-1)&gt;='COSTOS FIJOS'!$E$6,(COLUMN()-1)&lt;='COSTOS FIJOS'!$F$6),'COSTOS FIJOS'!$L$6,0))</f>
        <v>27.692309822485374</v>
      </c>
      <c r="AS11" s="16">
        <f>IF('COSTOS FIJOS'!$B$4&lt;&gt;"",0,IF(AND((COLUMN()-1)&gt;='COSTOS FIJOS'!$E$6,(COLUMN()-1)&lt;='COSTOS FIJOS'!$F$6),'COSTOS FIJOS'!$L$6,0))</f>
        <v>27.692309822485374</v>
      </c>
      <c r="AT11" s="16">
        <f>IF('COSTOS FIJOS'!$B$4&lt;&gt;"",0,IF(AND((COLUMN()-1)&gt;='COSTOS FIJOS'!$E$6,(COLUMN()-1)&lt;='COSTOS FIJOS'!$F$6),'COSTOS FIJOS'!$L$6,0))</f>
        <v>27.692309822485374</v>
      </c>
      <c r="AU11" s="16">
        <f>IF('COSTOS FIJOS'!$B$4&lt;&gt;"",0,IF(AND((COLUMN()-1)&gt;='COSTOS FIJOS'!$E$6,(COLUMN()-1)&lt;='COSTOS FIJOS'!$F$6),'COSTOS FIJOS'!$L$6,0))</f>
        <v>27.692309822485374</v>
      </c>
      <c r="AV11" s="16">
        <f>IF('COSTOS FIJOS'!$B$4&lt;&gt;"",0,IF(AND((COLUMN()-1)&gt;='COSTOS FIJOS'!$E$6,(COLUMN()-1)&lt;='COSTOS FIJOS'!$F$6),'COSTOS FIJOS'!$L$6,0))</f>
        <v>27.692309822485374</v>
      </c>
      <c r="AW11" s="16">
        <f>IF('COSTOS FIJOS'!$B$4&lt;&gt;"",0,IF(AND((COLUMN()-1)&gt;='COSTOS FIJOS'!$E$6,(COLUMN()-1)&lt;='COSTOS FIJOS'!$F$6),'COSTOS FIJOS'!$L$6,0))</f>
        <v>27.692309822485374</v>
      </c>
      <c r="AX11" s="16">
        <f>IF('COSTOS FIJOS'!$B$4&lt;&gt;"",0,IF(AND((COLUMN()-1)&gt;='COSTOS FIJOS'!$E$6,(COLUMN()-1)&lt;='COSTOS FIJOS'!$F$6),'COSTOS FIJOS'!$L$6,0))</f>
        <v>27.692309822485374</v>
      </c>
      <c r="AY11" s="16">
        <f>IF('COSTOS FIJOS'!$B$4&lt;&gt;"",0,IF(AND((COLUMN()-1)&gt;='COSTOS FIJOS'!$E$6,(COLUMN()-1)&lt;='COSTOS FIJOS'!$F$6),'COSTOS FIJOS'!$L$6,0))</f>
        <v>27.692309822485374</v>
      </c>
      <c r="AZ11" s="16">
        <f>IF('COSTOS FIJOS'!$B$4&lt;&gt;"",0,IF(AND((COLUMN()-1)&gt;='COSTOS FIJOS'!$E$6,(COLUMN()-1)&lt;='COSTOS FIJOS'!$F$6),'COSTOS FIJOS'!$L$6,0))</f>
        <v>27.692309822485374</v>
      </c>
      <c r="BA11" s="16">
        <f>IF('COSTOS FIJOS'!$B$4&lt;&gt;"",0,IF(AND((COLUMN()-1)&gt;='COSTOS FIJOS'!$E$6,(COLUMN()-1)&lt;='COSTOS FIJOS'!$F$6),'COSTOS FIJOS'!$L$6,0))</f>
        <v>27.692309822485374</v>
      </c>
    </row>
    <row r="12" spans="1:53" x14ac:dyDescent="0.35">
      <c r="A12" s="38" t="s">
        <v>330</v>
      </c>
      <c r="B12" s="16">
        <f>IF('COSTOS FIJOS'!$B$4&lt;&gt;"",0,IF(AND((COLUMN()-1)&gt;='COSTOS FIJOS'!$E$7,(COLUMN()-1)&lt;='COSTOS FIJOS'!$F$7),'COSTOS FIJOS'!$L$7,0))</f>
        <v>9.2307699408284574</v>
      </c>
      <c r="C12" s="16">
        <f>IF('COSTOS FIJOS'!$B$4&lt;&gt;"",0,IF(AND((COLUMN()-1)&gt;='COSTOS FIJOS'!$E$7,(COLUMN()-1)&lt;='COSTOS FIJOS'!$F$7),'COSTOS FIJOS'!$L$7,0))</f>
        <v>9.2307699408284574</v>
      </c>
      <c r="D12" s="16">
        <f>IF('COSTOS FIJOS'!$B$4&lt;&gt;"",0,IF(AND((COLUMN()-1)&gt;='COSTOS FIJOS'!$E$7,(COLUMN()-1)&lt;='COSTOS FIJOS'!$F$7),'COSTOS FIJOS'!$L$7,0))</f>
        <v>9.2307699408284574</v>
      </c>
      <c r="E12" s="16">
        <f>IF('COSTOS FIJOS'!$B$4&lt;&gt;"",0,IF(AND((COLUMN()-1)&gt;='COSTOS FIJOS'!$E$7,(COLUMN()-1)&lt;='COSTOS FIJOS'!$F$7),'COSTOS FIJOS'!$L$7,0))</f>
        <v>9.2307699408284574</v>
      </c>
      <c r="F12" s="16">
        <f>IF('COSTOS FIJOS'!$B$4&lt;&gt;"",0,IF(AND((COLUMN()-1)&gt;='COSTOS FIJOS'!$E$7,(COLUMN()-1)&lt;='COSTOS FIJOS'!$F$7),'COSTOS FIJOS'!$L$7,0))</f>
        <v>9.2307699408284574</v>
      </c>
      <c r="G12" s="16">
        <f>IF('COSTOS FIJOS'!$B$4&lt;&gt;"",0,IF(AND((COLUMN()-1)&gt;='COSTOS FIJOS'!$E$7,(COLUMN()-1)&lt;='COSTOS FIJOS'!$F$7),'COSTOS FIJOS'!$L$7,0))</f>
        <v>9.2307699408284574</v>
      </c>
      <c r="H12" s="16">
        <f>IF('COSTOS FIJOS'!$B$4&lt;&gt;"",0,IF(AND((COLUMN()-1)&gt;='COSTOS FIJOS'!$E$7,(COLUMN()-1)&lt;='COSTOS FIJOS'!$F$7),'COSTOS FIJOS'!$L$7,0))</f>
        <v>9.2307699408284574</v>
      </c>
      <c r="I12" s="16">
        <f>IF('COSTOS FIJOS'!$B$4&lt;&gt;"",0,IF(AND((COLUMN()-1)&gt;='COSTOS FIJOS'!$E$7,(COLUMN()-1)&lt;='COSTOS FIJOS'!$F$7),'COSTOS FIJOS'!$L$7,0))</f>
        <v>9.2307699408284574</v>
      </c>
      <c r="J12" s="16">
        <f>IF('COSTOS FIJOS'!$B$4&lt;&gt;"",0,IF(AND((COLUMN()-1)&gt;='COSTOS FIJOS'!$E$7,(COLUMN()-1)&lt;='COSTOS FIJOS'!$F$7),'COSTOS FIJOS'!$L$7,0))</f>
        <v>9.2307699408284574</v>
      </c>
      <c r="K12" s="16">
        <f>IF('COSTOS FIJOS'!$B$4&lt;&gt;"",0,IF(AND((COLUMN()-1)&gt;='COSTOS FIJOS'!$E$7,(COLUMN()-1)&lt;='COSTOS FIJOS'!$F$7),'COSTOS FIJOS'!$L$7,0))</f>
        <v>9.2307699408284574</v>
      </c>
      <c r="L12" s="16">
        <f>IF('COSTOS FIJOS'!$B$4&lt;&gt;"",0,IF(AND((COLUMN()-1)&gt;='COSTOS FIJOS'!$E$7,(COLUMN()-1)&lt;='COSTOS FIJOS'!$F$7),'COSTOS FIJOS'!$L$7,0))</f>
        <v>9.2307699408284574</v>
      </c>
      <c r="M12" s="16">
        <f>IF('COSTOS FIJOS'!$B$4&lt;&gt;"",0,IF(AND((COLUMN()-1)&gt;='COSTOS FIJOS'!$E$7,(COLUMN()-1)&lt;='COSTOS FIJOS'!$F$7),'COSTOS FIJOS'!$L$7,0))</f>
        <v>9.2307699408284574</v>
      </c>
      <c r="N12" s="16">
        <f>IF('COSTOS FIJOS'!$B$4&lt;&gt;"",0,IF(AND((COLUMN()-1)&gt;='COSTOS FIJOS'!$E$7,(COLUMN()-1)&lt;='COSTOS FIJOS'!$F$7),'COSTOS FIJOS'!$L$7,0))</f>
        <v>9.2307699408284574</v>
      </c>
      <c r="O12" s="16">
        <f>IF('COSTOS FIJOS'!$B$4&lt;&gt;"",0,IF(AND((COLUMN()-1)&gt;='COSTOS FIJOS'!$E$7,(COLUMN()-1)&lt;='COSTOS FIJOS'!$F$7),'COSTOS FIJOS'!$L$7,0))</f>
        <v>9.2307699408284574</v>
      </c>
      <c r="P12" s="16">
        <f>IF('COSTOS FIJOS'!$B$4&lt;&gt;"",0,IF(AND((COLUMN()-1)&gt;='COSTOS FIJOS'!$E$7,(COLUMN()-1)&lt;='COSTOS FIJOS'!$F$7),'COSTOS FIJOS'!$L$7,0))</f>
        <v>9.2307699408284574</v>
      </c>
      <c r="Q12" s="16">
        <f>IF('COSTOS FIJOS'!$B$4&lt;&gt;"",0,IF(AND((COLUMN()-1)&gt;='COSTOS FIJOS'!$E$7,(COLUMN()-1)&lt;='COSTOS FIJOS'!$F$7),'COSTOS FIJOS'!$L$7,0))</f>
        <v>9.2307699408284574</v>
      </c>
      <c r="R12" s="16">
        <f>IF('COSTOS FIJOS'!$B$4&lt;&gt;"",0,IF(AND((COLUMN()-1)&gt;='COSTOS FIJOS'!$E$7,(COLUMN()-1)&lt;='COSTOS FIJOS'!$F$7),'COSTOS FIJOS'!$L$7,0))</f>
        <v>9.2307699408284574</v>
      </c>
      <c r="S12" s="16">
        <f>IF('COSTOS FIJOS'!$B$4&lt;&gt;"",0,IF(AND((COLUMN()-1)&gt;='COSTOS FIJOS'!$E$7,(COLUMN()-1)&lt;='COSTOS FIJOS'!$F$7),'COSTOS FIJOS'!$L$7,0))</f>
        <v>9.2307699408284574</v>
      </c>
      <c r="T12" s="16">
        <f>IF('COSTOS FIJOS'!$B$4&lt;&gt;"",0,IF(AND((COLUMN()-1)&gt;='COSTOS FIJOS'!$E$7,(COLUMN()-1)&lt;='COSTOS FIJOS'!$F$7),'COSTOS FIJOS'!$L$7,0))</f>
        <v>9.2307699408284574</v>
      </c>
      <c r="U12" s="16">
        <f>IF('COSTOS FIJOS'!$B$4&lt;&gt;"",0,IF(AND((COLUMN()-1)&gt;='COSTOS FIJOS'!$E$7,(COLUMN()-1)&lt;='COSTOS FIJOS'!$F$7),'COSTOS FIJOS'!$L$7,0))</f>
        <v>9.2307699408284574</v>
      </c>
      <c r="V12" s="16">
        <f>IF('COSTOS FIJOS'!$B$4&lt;&gt;"",0,IF(AND((COLUMN()-1)&gt;='COSTOS FIJOS'!$E$7,(COLUMN()-1)&lt;='COSTOS FIJOS'!$F$7),'COSTOS FIJOS'!$L$7,0))</f>
        <v>9.2307699408284574</v>
      </c>
      <c r="W12" s="16">
        <f>IF('COSTOS FIJOS'!$B$4&lt;&gt;"",0,IF(AND((COLUMN()-1)&gt;='COSTOS FIJOS'!$E$7,(COLUMN()-1)&lt;='COSTOS FIJOS'!$F$7),'COSTOS FIJOS'!$L$7,0))</f>
        <v>9.2307699408284574</v>
      </c>
      <c r="X12" s="16">
        <f>IF('COSTOS FIJOS'!$B$4&lt;&gt;"",0,IF(AND((COLUMN()-1)&gt;='COSTOS FIJOS'!$E$7,(COLUMN()-1)&lt;='COSTOS FIJOS'!$F$7),'COSTOS FIJOS'!$L$7,0))</f>
        <v>9.2307699408284574</v>
      </c>
      <c r="Y12" s="16">
        <f>IF('COSTOS FIJOS'!$B$4&lt;&gt;"",0,IF(AND((COLUMN()-1)&gt;='COSTOS FIJOS'!$E$7,(COLUMN()-1)&lt;='COSTOS FIJOS'!$F$7),'COSTOS FIJOS'!$L$7,0))</f>
        <v>9.2307699408284574</v>
      </c>
      <c r="Z12" s="16">
        <f>IF('COSTOS FIJOS'!$B$4&lt;&gt;"",0,IF(AND((COLUMN()-1)&gt;='COSTOS FIJOS'!$E$7,(COLUMN()-1)&lt;='COSTOS FIJOS'!$F$7),'COSTOS FIJOS'!$L$7,0))</f>
        <v>9.2307699408284574</v>
      </c>
      <c r="AA12" s="16">
        <f>IF('COSTOS FIJOS'!$B$4&lt;&gt;"",0,IF(AND((COLUMN()-1)&gt;='COSTOS FIJOS'!$E$7,(COLUMN()-1)&lt;='COSTOS FIJOS'!$F$7),'COSTOS FIJOS'!$L$7,0))</f>
        <v>9.2307699408284574</v>
      </c>
      <c r="AB12" s="16">
        <f>IF('COSTOS FIJOS'!$B$4&lt;&gt;"",0,IF(AND((COLUMN()-1)&gt;='COSTOS FIJOS'!$E$7,(COLUMN()-1)&lt;='COSTOS FIJOS'!$F$7),'COSTOS FIJOS'!$L$7,0))</f>
        <v>9.2307699408284574</v>
      </c>
      <c r="AC12" s="16">
        <f>IF('COSTOS FIJOS'!$B$4&lt;&gt;"",0,IF(AND((COLUMN()-1)&gt;='COSTOS FIJOS'!$E$7,(COLUMN()-1)&lt;='COSTOS FIJOS'!$F$7),'COSTOS FIJOS'!$L$7,0))</f>
        <v>9.2307699408284574</v>
      </c>
      <c r="AD12" s="16">
        <f>IF('COSTOS FIJOS'!$B$4&lt;&gt;"",0,IF(AND((COLUMN()-1)&gt;='COSTOS FIJOS'!$E$7,(COLUMN()-1)&lt;='COSTOS FIJOS'!$F$7),'COSTOS FIJOS'!$L$7,0))</f>
        <v>9.2307699408284574</v>
      </c>
      <c r="AE12" s="16">
        <f>IF('COSTOS FIJOS'!$B$4&lt;&gt;"",0,IF(AND((COLUMN()-1)&gt;='COSTOS FIJOS'!$E$7,(COLUMN()-1)&lt;='COSTOS FIJOS'!$F$7),'COSTOS FIJOS'!$L$7,0))</f>
        <v>9.2307699408284574</v>
      </c>
      <c r="AF12" s="16">
        <f>IF('COSTOS FIJOS'!$B$4&lt;&gt;"",0,IF(AND((COLUMN()-1)&gt;='COSTOS FIJOS'!$E$7,(COLUMN()-1)&lt;='COSTOS FIJOS'!$F$7),'COSTOS FIJOS'!$L$7,0))</f>
        <v>9.2307699408284574</v>
      </c>
      <c r="AG12" s="16">
        <f>IF('COSTOS FIJOS'!$B$4&lt;&gt;"",0,IF(AND((COLUMN()-1)&gt;='COSTOS FIJOS'!$E$7,(COLUMN()-1)&lt;='COSTOS FIJOS'!$F$7),'COSTOS FIJOS'!$L$7,0))</f>
        <v>9.2307699408284574</v>
      </c>
      <c r="AH12" s="16">
        <f>IF('COSTOS FIJOS'!$B$4&lt;&gt;"",0,IF(AND((COLUMN()-1)&gt;='COSTOS FIJOS'!$E$7,(COLUMN()-1)&lt;='COSTOS FIJOS'!$F$7),'COSTOS FIJOS'!$L$7,0))</f>
        <v>9.2307699408284574</v>
      </c>
      <c r="AI12" s="16">
        <f>IF('COSTOS FIJOS'!$B$4&lt;&gt;"",0,IF(AND((COLUMN()-1)&gt;='COSTOS FIJOS'!$E$7,(COLUMN()-1)&lt;='COSTOS FIJOS'!$F$7),'COSTOS FIJOS'!$L$7,0))</f>
        <v>9.2307699408284574</v>
      </c>
      <c r="AJ12" s="16">
        <f>IF('COSTOS FIJOS'!$B$4&lt;&gt;"",0,IF(AND((COLUMN()-1)&gt;='COSTOS FIJOS'!$E$7,(COLUMN()-1)&lt;='COSTOS FIJOS'!$F$7),'COSTOS FIJOS'!$L$7,0))</f>
        <v>9.2307699408284574</v>
      </c>
      <c r="AK12" s="16">
        <f>IF('COSTOS FIJOS'!$B$4&lt;&gt;"",0,IF(AND((COLUMN()-1)&gt;='COSTOS FIJOS'!$E$7,(COLUMN()-1)&lt;='COSTOS FIJOS'!$F$7),'COSTOS FIJOS'!$L$7,0))</f>
        <v>9.2307699408284574</v>
      </c>
      <c r="AL12" s="16">
        <f>IF('COSTOS FIJOS'!$B$4&lt;&gt;"",0,IF(AND((COLUMN()-1)&gt;='COSTOS FIJOS'!$E$7,(COLUMN()-1)&lt;='COSTOS FIJOS'!$F$7),'COSTOS FIJOS'!$L$7,0))</f>
        <v>9.2307699408284574</v>
      </c>
      <c r="AM12" s="16">
        <f>IF('COSTOS FIJOS'!$B$4&lt;&gt;"",0,IF(AND((COLUMN()-1)&gt;='COSTOS FIJOS'!$E$7,(COLUMN()-1)&lt;='COSTOS FIJOS'!$F$7),'COSTOS FIJOS'!$L$7,0))</f>
        <v>9.2307699408284574</v>
      </c>
      <c r="AN12" s="16">
        <f>IF('COSTOS FIJOS'!$B$4&lt;&gt;"",0,IF(AND((COLUMN()-1)&gt;='COSTOS FIJOS'!$E$7,(COLUMN()-1)&lt;='COSTOS FIJOS'!$F$7),'COSTOS FIJOS'!$L$7,0))</f>
        <v>9.2307699408284574</v>
      </c>
      <c r="AO12" s="16">
        <f>IF('COSTOS FIJOS'!$B$4&lt;&gt;"",0,IF(AND((COLUMN()-1)&gt;='COSTOS FIJOS'!$E$7,(COLUMN()-1)&lt;='COSTOS FIJOS'!$F$7),'COSTOS FIJOS'!$L$7,0))</f>
        <v>9.2307699408284574</v>
      </c>
      <c r="AP12" s="16">
        <f>IF('COSTOS FIJOS'!$B$4&lt;&gt;"",0,IF(AND((COLUMN()-1)&gt;='COSTOS FIJOS'!$E$7,(COLUMN()-1)&lt;='COSTOS FIJOS'!$F$7),'COSTOS FIJOS'!$L$7,0))</f>
        <v>9.2307699408284574</v>
      </c>
      <c r="AQ12" s="16">
        <f>IF('COSTOS FIJOS'!$B$4&lt;&gt;"",0,IF(AND((COLUMN()-1)&gt;='COSTOS FIJOS'!$E$7,(COLUMN()-1)&lt;='COSTOS FIJOS'!$F$7),'COSTOS FIJOS'!$L$7,0))</f>
        <v>9.2307699408284574</v>
      </c>
      <c r="AR12" s="16">
        <f>IF('COSTOS FIJOS'!$B$4&lt;&gt;"",0,IF(AND((COLUMN()-1)&gt;='COSTOS FIJOS'!$E$7,(COLUMN()-1)&lt;='COSTOS FIJOS'!$F$7),'COSTOS FIJOS'!$L$7,0))</f>
        <v>9.2307699408284574</v>
      </c>
      <c r="AS12" s="16">
        <f>IF('COSTOS FIJOS'!$B$4&lt;&gt;"",0,IF(AND((COLUMN()-1)&gt;='COSTOS FIJOS'!$E$7,(COLUMN()-1)&lt;='COSTOS FIJOS'!$F$7),'COSTOS FIJOS'!$L$7,0))</f>
        <v>9.2307699408284574</v>
      </c>
      <c r="AT12" s="16">
        <f>IF('COSTOS FIJOS'!$B$4&lt;&gt;"",0,IF(AND((COLUMN()-1)&gt;='COSTOS FIJOS'!$E$7,(COLUMN()-1)&lt;='COSTOS FIJOS'!$F$7),'COSTOS FIJOS'!$L$7,0))</f>
        <v>9.2307699408284574</v>
      </c>
      <c r="AU12" s="16">
        <f>IF('COSTOS FIJOS'!$B$4&lt;&gt;"",0,IF(AND((COLUMN()-1)&gt;='COSTOS FIJOS'!$E$7,(COLUMN()-1)&lt;='COSTOS FIJOS'!$F$7),'COSTOS FIJOS'!$L$7,0))</f>
        <v>9.2307699408284574</v>
      </c>
      <c r="AV12" s="16">
        <f>IF('COSTOS FIJOS'!$B$4&lt;&gt;"",0,IF(AND((COLUMN()-1)&gt;='COSTOS FIJOS'!$E$7,(COLUMN()-1)&lt;='COSTOS FIJOS'!$F$7),'COSTOS FIJOS'!$L$7,0))</f>
        <v>9.2307699408284574</v>
      </c>
      <c r="AW12" s="16">
        <f>IF('COSTOS FIJOS'!$B$4&lt;&gt;"",0,IF(AND((COLUMN()-1)&gt;='COSTOS FIJOS'!$E$7,(COLUMN()-1)&lt;='COSTOS FIJOS'!$F$7),'COSTOS FIJOS'!$L$7,0))</f>
        <v>9.2307699408284574</v>
      </c>
      <c r="AX12" s="16">
        <f>IF('COSTOS FIJOS'!$B$4&lt;&gt;"",0,IF(AND((COLUMN()-1)&gt;='COSTOS FIJOS'!$E$7,(COLUMN()-1)&lt;='COSTOS FIJOS'!$F$7),'COSTOS FIJOS'!$L$7,0))</f>
        <v>9.2307699408284574</v>
      </c>
      <c r="AY12" s="16">
        <f>IF('COSTOS FIJOS'!$B$4&lt;&gt;"",0,IF(AND((COLUMN()-1)&gt;='COSTOS FIJOS'!$E$7,(COLUMN()-1)&lt;='COSTOS FIJOS'!$F$7),'COSTOS FIJOS'!$L$7,0))</f>
        <v>9.2307699408284574</v>
      </c>
      <c r="AZ12" s="16">
        <f>IF('COSTOS FIJOS'!$B$4&lt;&gt;"",0,IF(AND((COLUMN()-1)&gt;='COSTOS FIJOS'!$E$7,(COLUMN()-1)&lt;='COSTOS FIJOS'!$F$7),'COSTOS FIJOS'!$L$7,0))</f>
        <v>9.2307699408284574</v>
      </c>
      <c r="BA12" s="16">
        <f>IF('COSTOS FIJOS'!$B$4&lt;&gt;"",0,IF(AND((COLUMN()-1)&gt;='COSTOS FIJOS'!$E$7,(COLUMN()-1)&lt;='COSTOS FIJOS'!$F$7),'COSTOS FIJOS'!$L$7,0))</f>
        <v>9.2307699408284574</v>
      </c>
    </row>
    <row r="13" spans="1:53" x14ac:dyDescent="0.35">
      <c r="A13" s="38" t="s">
        <v>332</v>
      </c>
      <c r="B13" s="16">
        <f>IF('COSTOS FIJOS'!$B$4&lt;&gt;"",0,IF(AND((COLUMN()-1)&gt;='COSTOS FIJOS'!$E$8,(COLUMN()-1)&lt;='COSTOS FIJOS'!$F$8),'COSTOS FIJOS'!$L$8,0))</f>
        <v>5.7692312130177861</v>
      </c>
      <c r="C13" s="16">
        <f>IF('COSTOS FIJOS'!$B$4&lt;&gt;"",0,IF(AND((COLUMN()-1)&gt;='COSTOS FIJOS'!$E$8,(COLUMN()-1)&lt;='COSTOS FIJOS'!$F$8),'COSTOS FIJOS'!$L$8,0))</f>
        <v>5.7692312130177861</v>
      </c>
      <c r="D13" s="16">
        <f>IF('COSTOS FIJOS'!$B$4&lt;&gt;"",0,IF(AND((COLUMN()-1)&gt;='COSTOS FIJOS'!$E$8,(COLUMN()-1)&lt;='COSTOS FIJOS'!$F$8),'COSTOS FIJOS'!$L$8,0))</f>
        <v>5.7692312130177861</v>
      </c>
      <c r="E13" s="16">
        <f>IF('COSTOS FIJOS'!$B$4&lt;&gt;"",0,IF(AND((COLUMN()-1)&gt;='COSTOS FIJOS'!$E$8,(COLUMN()-1)&lt;='COSTOS FIJOS'!$F$8),'COSTOS FIJOS'!$L$8,0))</f>
        <v>5.7692312130177861</v>
      </c>
      <c r="F13" s="16">
        <f>IF('COSTOS FIJOS'!$B$4&lt;&gt;"",0,IF(AND((COLUMN()-1)&gt;='COSTOS FIJOS'!$E$8,(COLUMN()-1)&lt;='COSTOS FIJOS'!$F$8),'COSTOS FIJOS'!$L$8,0))</f>
        <v>5.7692312130177861</v>
      </c>
      <c r="G13" s="16">
        <f>IF('COSTOS FIJOS'!$B$4&lt;&gt;"",0,IF(AND((COLUMN()-1)&gt;='COSTOS FIJOS'!$E$8,(COLUMN()-1)&lt;='COSTOS FIJOS'!$F$8),'COSTOS FIJOS'!$L$8,0))</f>
        <v>5.7692312130177861</v>
      </c>
      <c r="H13" s="16">
        <f>IF('COSTOS FIJOS'!$B$4&lt;&gt;"",0,IF(AND((COLUMN()-1)&gt;='COSTOS FIJOS'!$E$8,(COLUMN()-1)&lt;='COSTOS FIJOS'!$F$8),'COSTOS FIJOS'!$L$8,0))</f>
        <v>5.7692312130177861</v>
      </c>
      <c r="I13" s="16">
        <f>IF('COSTOS FIJOS'!$B$4&lt;&gt;"",0,IF(AND((COLUMN()-1)&gt;='COSTOS FIJOS'!$E$8,(COLUMN()-1)&lt;='COSTOS FIJOS'!$F$8),'COSTOS FIJOS'!$L$8,0))</f>
        <v>5.7692312130177861</v>
      </c>
      <c r="J13" s="16">
        <f>IF('COSTOS FIJOS'!$B$4&lt;&gt;"",0,IF(AND((COLUMN()-1)&gt;='COSTOS FIJOS'!$E$8,(COLUMN()-1)&lt;='COSTOS FIJOS'!$F$8),'COSTOS FIJOS'!$L$8,0))</f>
        <v>5.7692312130177861</v>
      </c>
      <c r="K13" s="16">
        <f>IF('COSTOS FIJOS'!$B$4&lt;&gt;"",0,IF(AND((COLUMN()-1)&gt;='COSTOS FIJOS'!$E$8,(COLUMN()-1)&lt;='COSTOS FIJOS'!$F$8),'COSTOS FIJOS'!$L$8,0))</f>
        <v>5.7692312130177861</v>
      </c>
      <c r="L13" s="16">
        <f>IF('COSTOS FIJOS'!$B$4&lt;&gt;"",0,IF(AND((COLUMN()-1)&gt;='COSTOS FIJOS'!$E$8,(COLUMN()-1)&lt;='COSTOS FIJOS'!$F$8),'COSTOS FIJOS'!$L$8,0))</f>
        <v>5.7692312130177861</v>
      </c>
      <c r="M13" s="16">
        <f>IF('COSTOS FIJOS'!$B$4&lt;&gt;"",0,IF(AND((COLUMN()-1)&gt;='COSTOS FIJOS'!$E$8,(COLUMN()-1)&lt;='COSTOS FIJOS'!$F$8),'COSTOS FIJOS'!$L$8,0))</f>
        <v>5.7692312130177861</v>
      </c>
      <c r="N13" s="16">
        <f>IF('COSTOS FIJOS'!$B$4&lt;&gt;"",0,IF(AND((COLUMN()-1)&gt;='COSTOS FIJOS'!$E$8,(COLUMN()-1)&lt;='COSTOS FIJOS'!$F$8),'COSTOS FIJOS'!$L$8,0))</f>
        <v>5.7692312130177861</v>
      </c>
      <c r="O13" s="16">
        <f>IF('COSTOS FIJOS'!$B$4&lt;&gt;"",0,IF(AND((COLUMN()-1)&gt;='COSTOS FIJOS'!$E$8,(COLUMN()-1)&lt;='COSTOS FIJOS'!$F$8),'COSTOS FIJOS'!$L$8,0))</f>
        <v>5.7692312130177861</v>
      </c>
      <c r="P13" s="16">
        <f>IF('COSTOS FIJOS'!$B$4&lt;&gt;"",0,IF(AND((COLUMN()-1)&gt;='COSTOS FIJOS'!$E$8,(COLUMN()-1)&lt;='COSTOS FIJOS'!$F$8),'COSTOS FIJOS'!$L$8,0))</f>
        <v>5.7692312130177861</v>
      </c>
      <c r="Q13" s="16">
        <f>IF('COSTOS FIJOS'!$B$4&lt;&gt;"",0,IF(AND((COLUMN()-1)&gt;='COSTOS FIJOS'!$E$8,(COLUMN()-1)&lt;='COSTOS FIJOS'!$F$8),'COSTOS FIJOS'!$L$8,0))</f>
        <v>5.7692312130177861</v>
      </c>
      <c r="R13" s="16">
        <f>IF('COSTOS FIJOS'!$B$4&lt;&gt;"",0,IF(AND((COLUMN()-1)&gt;='COSTOS FIJOS'!$E$8,(COLUMN()-1)&lt;='COSTOS FIJOS'!$F$8),'COSTOS FIJOS'!$L$8,0))</f>
        <v>5.7692312130177861</v>
      </c>
      <c r="S13" s="16">
        <f>IF('COSTOS FIJOS'!$B$4&lt;&gt;"",0,IF(AND((COLUMN()-1)&gt;='COSTOS FIJOS'!$E$8,(COLUMN()-1)&lt;='COSTOS FIJOS'!$F$8),'COSTOS FIJOS'!$L$8,0))</f>
        <v>5.7692312130177861</v>
      </c>
      <c r="T13" s="16">
        <f>IF('COSTOS FIJOS'!$B$4&lt;&gt;"",0,IF(AND((COLUMN()-1)&gt;='COSTOS FIJOS'!$E$8,(COLUMN()-1)&lt;='COSTOS FIJOS'!$F$8),'COSTOS FIJOS'!$L$8,0))</f>
        <v>5.7692312130177861</v>
      </c>
      <c r="U13" s="16">
        <f>IF('COSTOS FIJOS'!$B$4&lt;&gt;"",0,IF(AND((COLUMN()-1)&gt;='COSTOS FIJOS'!$E$8,(COLUMN()-1)&lt;='COSTOS FIJOS'!$F$8),'COSTOS FIJOS'!$L$8,0))</f>
        <v>5.7692312130177861</v>
      </c>
      <c r="V13" s="16">
        <f>IF('COSTOS FIJOS'!$B$4&lt;&gt;"",0,IF(AND((COLUMN()-1)&gt;='COSTOS FIJOS'!$E$8,(COLUMN()-1)&lt;='COSTOS FIJOS'!$F$8),'COSTOS FIJOS'!$L$8,0))</f>
        <v>5.7692312130177861</v>
      </c>
      <c r="W13" s="16">
        <f>IF('COSTOS FIJOS'!$B$4&lt;&gt;"",0,IF(AND((COLUMN()-1)&gt;='COSTOS FIJOS'!$E$8,(COLUMN()-1)&lt;='COSTOS FIJOS'!$F$8),'COSTOS FIJOS'!$L$8,0))</f>
        <v>5.7692312130177861</v>
      </c>
      <c r="X13" s="16">
        <f>IF('COSTOS FIJOS'!$B$4&lt;&gt;"",0,IF(AND((COLUMN()-1)&gt;='COSTOS FIJOS'!$E$8,(COLUMN()-1)&lt;='COSTOS FIJOS'!$F$8),'COSTOS FIJOS'!$L$8,0))</f>
        <v>5.7692312130177861</v>
      </c>
      <c r="Y13" s="16">
        <f>IF('COSTOS FIJOS'!$B$4&lt;&gt;"",0,IF(AND((COLUMN()-1)&gt;='COSTOS FIJOS'!$E$8,(COLUMN()-1)&lt;='COSTOS FIJOS'!$F$8),'COSTOS FIJOS'!$L$8,0))</f>
        <v>5.7692312130177861</v>
      </c>
      <c r="Z13" s="16">
        <f>IF('COSTOS FIJOS'!$B$4&lt;&gt;"",0,IF(AND((COLUMN()-1)&gt;='COSTOS FIJOS'!$E$8,(COLUMN()-1)&lt;='COSTOS FIJOS'!$F$8),'COSTOS FIJOS'!$L$8,0))</f>
        <v>5.7692312130177861</v>
      </c>
      <c r="AA13" s="16">
        <f>IF('COSTOS FIJOS'!$B$4&lt;&gt;"",0,IF(AND((COLUMN()-1)&gt;='COSTOS FIJOS'!$E$8,(COLUMN()-1)&lt;='COSTOS FIJOS'!$F$8),'COSTOS FIJOS'!$L$8,0))</f>
        <v>5.7692312130177861</v>
      </c>
      <c r="AB13" s="16">
        <f>IF('COSTOS FIJOS'!$B$4&lt;&gt;"",0,IF(AND((COLUMN()-1)&gt;='COSTOS FIJOS'!$E$8,(COLUMN()-1)&lt;='COSTOS FIJOS'!$F$8),'COSTOS FIJOS'!$L$8,0))</f>
        <v>5.7692312130177861</v>
      </c>
      <c r="AC13" s="16">
        <f>IF('COSTOS FIJOS'!$B$4&lt;&gt;"",0,IF(AND((COLUMN()-1)&gt;='COSTOS FIJOS'!$E$8,(COLUMN()-1)&lt;='COSTOS FIJOS'!$F$8),'COSTOS FIJOS'!$L$8,0))</f>
        <v>5.7692312130177861</v>
      </c>
      <c r="AD13" s="16">
        <f>IF('COSTOS FIJOS'!$B$4&lt;&gt;"",0,IF(AND((COLUMN()-1)&gt;='COSTOS FIJOS'!$E$8,(COLUMN()-1)&lt;='COSTOS FIJOS'!$F$8),'COSTOS FIJOS'!$L$8,0))</f>
        <v>5.7692312130177861</v>
      </c>
      <c r="AE13" s="16">
        <f>IF('COSTOS FIJOS'!$B$4&lt;&gt;"",0,IF(AND((COLUMN()-1)&gt;='COSTOS FIJOS'!$E$8,(COLUMN()-1)&lt;='COSTOS FIJOS'!$F$8),'COSTOS FIJOS'!$L$8,0))</f>
        <v>5.7692312130177861</v>
      </c>
      <c r="AF13" s="16">
        <f>IF('COSTOS FIJOS'!$B$4&lt;&gt;"",0,IF(AND((COLUMN()-1)&gt;='COSTOS FIJOS'!$E$8,(COLUMN()-1)&lt;='COSTOS FIJOS'!$F$8),'COSTOS FIJOS'!$L$8,0))</f>
        <v>5.7692312130177861</v>
      </c>
      <c r="AG13" s="16">
        <f>IF('COSTOS FIJOS'!$B$4&lt;&gt;"",0,IF(AND((COLUMN()-1)&gt;='COSTOS FIJOS'!$E$8,(COLUMN()-1)&lt;='COSTOS FIJOS'!$F$8),'COSTOS FIJOS'!$L$8,0))</f>
        <v>5.7692312130177861</v>
      </c>
      <c r="AH13" s="16">
        <f>IF('COSTOS FIJOS'!$B$4&lt;&gt;"",0,IF(AND((COLUMN()-1)&gt;='COSTOS FIJOS'!$E$8,(COLUMN()-1)&lt;='COSTOS FIJOS'!$F$8),'COSTOS FIJOS'!$L$8,0))</f>
        <v>5.7692312130177861</v>
      </c>
      <c r="AI13" s="16">
        <f>IF('COSTOS FIJOS'!$B$4&lt;&gt;"",0,IF(AND((COLUMN()-1)&gt;='COSTOS FIJOS'!$E$8,(COLUMN()-1)&lt;='COSTOS FIJOS'!$F$8),'COSTOS FIJOS'!$L$8,0))</f>
        <v>5.7692312130177861</v>
      </c>
      <c r="AJ13" s="16">
        <f>IF('COSTOS FIJOS'!$B$4&lt;&gt;"",0,IF(AND((COLUMN()-1)&gt;='COSTOS FIJOS'!$E$8,(COLUMN()-1)&lt;='COSTOS FIJOS'!$F$8),'COSTOS FIJOS'!$L$8,0))</f>
        <v>5.7692312130177861</v>
      </c>
      <c r="AK13" s="16">
        <f>IF('COSTOS FIJOS'!$B$4&lt;&gt;"",0,IF(AND((COLUMN()-1)&gt;='COSTOS FIJOS'!$E$8,(COLUMN()-1)&lt;='COSTOS FIJOS'!$F$8),'COSTOS FIJOS'!$L$8,0))</f>
        <v>5.7692312130177861</v>
      </c>
      <c r="AL13" s="16">
        <f>IF('COSTOS FIJOS'!$B$4&lt;&gt;"",0,IF(AND((COLUMN()-1)&gt;='COSTOS FIJOS'!$E$8,(COLUMN()-1)&lt;='COSTOS FIJOS'!$F$8),'COSTOS FIJOS'!$L$8,0))</f>
        <v>5.7692312130177861</v>
      </c>
      <c r="AM13" s="16">
        <f>IF('COSTOS FIJOS'!$B$4&lt;&gt;"",0,IF(AND((COLUMN()-1)&gt;='COSTOS FIJOS'!$E$8,(COLUMN()-1)&lt;='COSTOS FIJOS'!$F$8),'COSTOS FIJOS'!$L$8,0))</f>
        <v>5.7692312130177861</v>
      </c>
      <c r="AN13" s="16">
        <f>IF('COSTOS FIJOS'!$B$4&lt;&gt;"",0,IF(AND((COLUMN()-1)&gt;='COSTOS FIJOS'!$E$8,(COLUMN()-1)&lt;='COSTOS FIJOS'!$F$8),'COSTOS FIJOS'!$L$8,0))</f>
        <v>5.7692312130177861</v>
      </c>
      <c r="AO13" s="16">
        <f>IF('COSTOS FIJOS'!$B$4&lt;&gt;"",0,IF(AND((COLUMN()-1)&gt;='COSTOS FIJOS'!$E$8,(COLUMN()-1)&lt;='COSTOS FIJOS'!$F$8),'COSTOS FIJOS'!$L$8,0))</f>
        <v>5.7692312130177861</v>
      </c>
      <c r="AP13" s="16">
        <f>IF('COSTOS FIJOS'!$B$4&lt;&gt;"",0,IF(AND((COLUMN()-1)&gt;='COSTOS FIJOS'!$E$8,(COLUMN()-1)&lt;='COSTOS FIJOS'!$F$8),'COSTOS FIJOS'!$L$8,0))</f>
        <v>5.7692312130177861</v>
      </c>
      <c r="AQ13" s="16">
        <f>IF('COSTOS FIJOS'!$B$4&lt;&gt;"",0,IF(AND((COLUMN()-1)&gt;='COSTOS FIJOS'!$E$8,(COLUMN()-1)&lt;='COSTOS FIJOS'!$F$8),'COSTOS FIJOS'!$L$8,0))</f>
        <v>5.7692312130177861</v>
      </c>
      <c r="AR13" s="16">
        <f>IF('COSTOS FIJOS'!$B$4&lt;&gt;"",0,IF(AND((COLUMN()-1)&gt;='COSTOS FIJOS'!$E$8,(COLUMN()-1)&lt;='COSTOS FIJOS'!$F$8),'COSTOS FIJOS'!$L$8,0))</f>
        <v>5.7692312130177861</v>
      </c>
      <c r="AS13" s="16">
        <f>IF('COSTOS FIJOS'!$B$4&lt;&gt;"",0,IF(AND((COLUMN()-1)&gt;='COSTOS FIJOS'!$E$8,(COLUMN()-1)&lt;='COSTOS FIJOS'!$F$8),'COSTOS FIJOS'!$L$8,0))</f>
        <v>5.7692312130177861</v>
      </c>
      <c r="AT13" s="16">
        <f>IF('COSTOS FIJOS'!$B$4&lt;&gt;"",0,IF(AND((COLUMN()-1)&gt;='COSTOS FIJOS'!$E$8,(COLUMN()-1)&lt;='COSTOS FIJOS'!$F$8),'COSTOS FIJOS'!$L$8,0))</f>
        <v>5.7692312130177861</v>
      </c>
      <c r="AU13" s="16">
        <f>IF('COSTOS FIJOS'!$B$4&lt;&gt;"",0,IF(AND((COLUMN()-1)&gt;='COSTOS FIJOS'!$E$8,(COLUMN()-1)&lt;='COSTOS FIJOS'!$F$8),'COSTOS FIJOS'!$L$8,0))</f>
        <v>5.7692312130177861</v>
      </c>
      <c r="AV13" s="16">
        <f>IF('COSTOS FIJOS'!$B$4&lt;&gt;"",0,IF(AND((COLUMN()-1)&gt;='COSTOS FIJOS'!$E$8,(COLUMN()-1)&lt;='COSTOS FIJOS'!$F$8),'COSTOS FIJOS'!$L$8,0))</f>
        <v>5.7692312130177861</v>
      </c>
      <c r="AW13" s="16">
        <f>IF('COSTOS FIJOS'!$B$4&lt;&gt;"",0,IF(AND((COLUMN()-1)&gt;='COSTOS FIJOS'!$E$8,(COLUMN()-1)&lt;='COSTOS FIJOS'!$F$8),'COSTOS FIJOS'!$L$8,0))</f>
        <v>5.7692312130177861</v>
      </c>
      <c r="AX13" s="16">
        <f>IF('COSTOS FIJOS'!$B$4&lt;&gt;"",0,IF(AND((COLUMN()-1)&gt;='COSTOS FIJOS'!$E$8,(COLUMN()-1)&lt;='COSTOS FIJOS'!$F$8),'COSTOS FIJOS'!$L$8,0))</f>
        <v>5.7692312130177861</v>
      </c>
      <c r="AY13" s="16">
        <f>IF('COSTOS FIJOS'!$B$4&lt;&gt;"",0,IF(AND((COLUMN()-1)&gt;='COSTOS FIJOS'!$E$8,(COLUMN()-1)&lt;='COSTOS FIJOS'!$F$8),'COSTOS FIJOS'!$L$8,0))</f>
        <v>5.7692312130177861</v>
      </c>
      <c r="AZ13" s="16">
        <f>IF('COSTOS FIJOS'!$B$4&lt;&gt;"",0,IF(AND((COLUMN()-1)&gt;='COSTOS FIJOS'!$E$8,(COLUMN()-1)&lt;='COSTOS FIJOS'!$F$8),'COSTOS FIJOS'!$L$8,0))</f>
        <v>5.7692312130177861</v>
      </c>
      <c r="BA13" s="16">
        <f>IF('COSTOS FIJOS'!$B$4&lt;&gt;"",0,IF(AND((COLUMN()-1)&gt;='COSTOS FIJOS'!$E$8,(COLUMN()-1)&lt;='COSTOS FIJOS'!$F$8),'COSTOS FIJOS'!$L$8,0))</f>
        <v>5.7692312130177861</v>
      </c>
    </row>
    <row r="14" spans="1:53" x14ac:dyDescent="0.35">
      <c r="A14" s="50" t="s">
        <v>334</v>
      </c>
      <c r="B14" s="67" t="str">
        <f>IF(AND((COLUMN()-1)&gt;='COSTOS FIJOS'!$E$9,(COLUMN()-1)&lt;='COSTOS FIJOS'!$F$9),'COSTOS FIJOS'!$L$9,0)</f>
        <v/>
      </c>
      <c r="C14" s="67" t="str">
        <f>IF(AND((COLUMN()-1)&gt;='COSTOS FIJOS'!$E$9,(COLUMN()-1)&lt;='COSTOS FIJOS'!$F$9),'COSTOS FIJOS'!$L$9,0)</f>
        <v/>
      </c>
      <c r="D14" s="67" t="str">
        <f>IF(AND((COLUMN()-1)&gt;='COSTOS FIJOS'!$E$9,(COLUMN()-1)&lt;='COSTOS FIJOS'!$F$9),'COSTOS FIJOS'!$L$9,0)</f>
        <v/>
      </c>
      <c r="E14" s="67" t="str">
        <f>IF(AND((COLUMN()-1)&gt;='COSTOS FIJOS'!$E$9,(COLUMN()-1)&lt;='COSTOS FIJOS'!$F$9),'COSTOS FIJOS'!$L$9,0)</f>
        <v/>
      </c>
      <c r="F14" s="67" t="str">
        <f>IF(AND((COLUMN()-1)&gt;='COSTOS FIJOS'!$E$9,(COLUMN()-1)&lt;='COSTOS FIJOS'!$F$9),'COSTOS FIJOS'!$L$9,0)</f>
        <v/>
      </c>
      <c r="G14" s="67" t="str">
        <f>IF(AND((COLUMN()-1)&gt;='COSTOS FIJOS'!$E$9,(COLUMN()-1)&lt;='COSTOS FIJOS'!$F$9),'COSTOS FIJOS'!$L$9,0)</f>
        <v/>
      </c>
      <c r="H14" s="67" t="str">
        <f>IF(AND((COLUMN()-1)&gt;='COSTOS FIJOS'!$E$9,(COLUMN()-1)&lt;='COSTOS FIJOS'!$F$9),'COSTOS FIJOS'!$L$9,0)</f>
        <v/>
      </c>
      <c r="I14" s="67" t="str">
        <f>IF(AND((COLUMN()-1)&gt;='COSTOS FIJOS'!$E$9,(COLUMN()-1)&lt;='COSTOS FIJOS'!$F$9),'COSTOS FIJOS'!$L$9,0)</f>
        <v/>
      </c>
      <c r="J14" s="67" t="str">
        <f>IF(AND((COLUMN()-1)&gt;='COSTOS FIJOS'!$E$9,(COLUMN()-1)&lt;='COSTOS FIJOS'!$F$9),'COSTOS FIJOS'!$L$9,0)</f>
        <v/>
      </c>
      <c r="K14" s="67" t="str">
        <f>IF(AND((COLUMN()-1)&gt;='COSTOS FIJOS'!$E$9,(COLUMN()-1)&lt;='COSTOS FIJOS'!$F$9),'COSTOS FIJOS'!$L$9,0)</f>
        <v/>
      </c>
      <c r="L14" s="67" t="str">
        <f>IF(AND((COLUMN()-1)&gt;='COSTOS FIJOS'!$E$9,(COLUMN()-1)&lt;='COSTOS FIJOS'!$F$9),'COSTOS FIJOS'!$L$9,0)</f>
        <v/>
      </c>
      <c r="M14" s="67" t="str">
        <f>IF(AND((COLUMN()-1)&gt;='COSTOS FIJOS'!$E$9,(COLUMN()-1)&lt;='COSTOS FIJOS'!$F$9),'COSTOS FIJOS'!$L$9,0)</f>
        <v/>
      </c>
      <c r="N14" s="67" t="str">
        <f>IF(AND((COLUMN()-1)&gt;='COSTOS FIJOS'!$E$9,(COLUMN()-1)&lt;='COSTOS FIJOS'!$F$9),'COSTOS FIJOS'!$L$9,0)</f>
        <v/>
      </c>
      <c r="O14" s="67" t="str">
        <f>IF(AND((COLUMN()-1)&gt;='COSTOS FIJOS'!$E$9,(COLUMN()-1)&lt;='COSTOS FIJOS'!$F$9),'COSTOS FIJOS'!$L$9,0)</f>
        <v/>
      </c>
      <c r="P14" s="67" t="str">
        <f>IF(AND((COLUMN()-1)&gt;='COSTOS FIJOS'!$E$9,(COLUMN()-1)&lt;='COSTOS FIJOS'!$F$9),'COSTOS FIJOS'!$L$9,0)</f>
        <v/>
      </c>
      <c r="Q14" s="67" t="str">
        <f>IF(AND((COLUMN()-1)&gt;='COSTOS FIJOS'!$E$9,(COLUMN()-1)&lt;='COSTOS FIJOS'!$F$9),'COSTOS FIJOS'!$L$9,0)</f>
        <v/>
      </c>
      <c r="R14" s="67" t="str">
        <f>IF(AND((COLUMN()-1)&gt;='COSTOS FIJOS'!$E$9,(COLUMN()-1)&lt;='COSTOS FIJOS'!$F$9),'COSTOS FIJOS'!$L$9,0)</f>
        <v/>
      </c>
      <c r="S14" s="67" t="str">
        <f>IF(AND((COLUMN()-1)&gt;='COSTOS FIJOS'!$E$9,(COLUMN()-1)&lt;='COSTOS FIJOS'!$F$9),'COSTOS FIJOS'!$L$9,0)</f>
        <v/>
      </c>
      <c r="T14" s="67" t="str">
        <f>IF(AND((COLUMN()-1)&gt;='COSTOS FIJOS'!$E$9,(COLUMN()-1)&lt;='COSTOS FIJOS'!$F$9),'COSTOS FIJOS'!$L$9,0)</f>
        <v/>
      </c>
      <c r="U14" s="67" t="str">
        <f>IF(AND((COLUMN()-1)&gt;='COSTOS FIJOS'!$E$9,(COLUMN()-1)&lt;='COSTOS FIJOS'!$F$9),'COSTOS FIJOS'!$L$9,0)</f>
        <v/>
      </c>
      <c r="V14" s="67" t="str">
        <f>IF(AND((COLUMN()-1)&gt;='COSTOS FIJOS'!$E$9,(COLUMN()-1)&lt;='COSTOS FIJOS'!$F$9),'COSTOS FIJOS'!$L$9,0)</f>
        <v/>
      </c>
      <c r="W14" s="67" t="str">
        <f>IF(AND((COLUMN()-1)&gt;='COSTOS FIJOS'!$E$9,(COLUMN()-1)&lt;='COSTOS FIJOS'!$F$9),'COSTOS FIJOS'!$L$9,0)</f>
        <v/>
      </c>
      <c r="X14" s="67" t="str">
        <f>IF(AND((COLUMN()-1)&gt;='COSTOS FIJOS'!$E$9,(COLUMN()-1)&lt;='COSTOS FIJOS'!$F$9),'COSTOS FIJOS'!$L$9,0)</f>
        <v/>
      </c>
      <c r="Y14" s="67" t="str">
        <f>IF(AND((COLUMN()-1)&gt;='COSTOS FIJOS'!$E$9,(COLUMN()-1)&lt;='COSTOS FIJOS'!$F$9),'COSTOS FIJOS'!$L$9,0)</f>
        <v/>
      </c>
      <c r="Z14" s="67" t="str">
        <f>IF(AND((COLUMN()-1)&gt;='COSTOS FIJOS'!$E$9,(COLUMN()-1)&lt;='COSTOS FIJOS'!$F$9),'COSTOS FIJOS'!$L$9,0)</f>
        <v/>
      </c>
      <c r="AA14" s="67" t="str">
        <f>IF(AND((COLUMN()-1)&gt;='COSTOS FIJOS'!$E$9,(COLUMN()-1)&lt;='COSTOS FIJOS'!$F$9),'COSTOS FIJOS'!$L$9,0)</f>
        <v/>
      </c>
      <c r="AB14" s="67" t="str">
        <f>IF(AND((COLUMN()-1)&gt;='COSTOS FIJOS'!$E$9,(COLUMN()-1)&lt;='COSTOS FIJOS'!$F$9),'COSTOS FIJOS'!$L$9,0)</f>
        <v/>
      </c>
      <c r="AC14" s="67" t="str">
        <f>IF(AND((COLUMN()-1)&gt;='COSTOS FIJOS'!$E$9,(COLUMN()-1)&lt;='COSTOS FIJOS'!$F$9),'COSTOS FIJOS'!$L$9,0)</f>
        <v/>
      </c>
      <c r="AD14" s="67" t="str">
        <f>IF(AND((COLUMN()-1)&gt;='COSTOS FIJOS'!$E$9,(COLUMN()-1)&lt;='COSTOS FIJOS'!$F$9),'COSTOS FIJOS'!$L$9,0)</f>
        <v/>
      </c>
      <c r="AE14" s="67" t="str">
        <f>IF(AND((COLUMN()-1)&gt;='COSTOS FIJOS'!$E$9,(COLUMN()-1)&lt;='COSTOS FIJOS'!$F$9),'COSTOS FIJOS'!$L$9,0)</f>
        <v/>
      </c>
      <c r="AF14" s="67" t="str">
        <f>IF(AND((COLUMN()-1)&gt;='COSTOS FIJOS'!$E$9,(COLUMN()-1)&lt;='COSTOS FIJOS'!$F$9),'COSTOS FIJOS'!$L$9,0)</f>
        <v/>
      </c>
      <c r="AG14" s="67" t="str">
        <f>IF(AND((COLUMN()-1)&gt;='COSTOS FIJOS'!$E$9,(COLUMN()-1)&lt;='COSTOS FIJOS'!$F$9),'COSTOS FIJOS'!$L$9,0)</f>
        <v/>
      </c>
      <c r="AH14" s="67" t="str">
        <f>IF(AND((COLUMN()-1)&gt;='COSTOS FIJOS'!$E$9,(COLUMN()-1)&lt;='COSTOS FIJOS'!$F$9),'COSTOS FIJOS'!$L$9,0)</f>
        <v/>
      </c>
      <c r="AI14" s="67" t="str">
        <f>IF(AND((COLUMN()-1)&gt;='COSTOS FIJOS'!$E$9,(COLUMN()-1)&lt;='COSTOS FIJOS'!$F$9),'COSTOS FIJOS'!$L$9,0)</f>
        <v/>
      </c>
      <c r="AJ14" s="67" t="str">
        <f>IF(AND((COLUMN()-1)&gt;='COSTOS FIJOS'!$E$9,(COLUMN()-1)&lt;='COSTOS FIJOS'!$F$9),'COSTOS FIJOS'!$L$9,0)</f>
        <v/>
      </c>
      <c r="AK14" s="67" t="str">
        <f>IF(AND((COLUMN()-1)&gt;='COSTOS FIJOS'!$E$9,(COLUMN()-1)&lt;='COSTOS FIJOS'!$F$9),'COSTOS FIJOS'!$L$9,0)</f>
        <v/>
      </c>
      <c r="AL14" s="67" t="str">
        <f>IF(AND((COLUMN()-1)&gt;='COSTOS FIJOS'!$E$9,(COLUMN()-1)&lt;='COSTOS FIJOS'!$F$9),'COSTOS FIJOS'!$L$9,0)</f>
        <v/>
      </c>
      <c r="AM14" s="67" t="str">
        <f>IF(AND((COLUMN()-1)&gt;='COSTOS FIJOS'!$E$9,(COLUMN()-1)&lt;='COSTOS FIJOS'!$F$9),'COSTOS FIJOS'!$L$9,0)</f>
        <v/>
      </c>
      <c r="AN14" s="67" t="str">
        <f>IF(AND((COLUMN()-1)&gt;='COSTOS FIJOS'!$E$9,(COLUMN()-1)&lt;='COSTOS FIJOS'!$F$9),'COSTOS FIJOS'!$L$9,0)</f>
        <v/>
      </c>
      <c r="AO14" s="67" t="str">
        <f>IF(AND((COLUMN()-1)&gt;='COSTOS FIJOS'!$E$9,(COLUMN()-1)&lt;='COSTOS FIJOS'!$F$9),'COSTOS FIJOS'!$L$9,0)</f>
        <v/>
      </c>
      <c r="AP14" s="67" t="str">
        <f>IF(AND((COLUMN()-1)&gt;='COSTOS FIJOS'!$E$9,(COLUMN()-1)&lt;='COSTOS FIJOS'!$F$9),'COSTOS FIJOS'!$L$9,0)</f>
        <v/>
      </c>
      <c r="AQ14" s="67" t="str">
        <f>IF(AND((COLUMN()-1)&gt;='COSTOS FIJOS'!$E$9,(COLUMN()-1)&lt;='COSTOS FIJOS'!$F$9),'COSTOS FIJOS'!$L$9,0)</f>
        <v/>
      </c>
      <c r="AR14" s="67" t="str">
        <f>IF(AND((COLUMN()-1)&gt;='COSTOS FIJOS'!$E$9,(COLUMN()-1)&lt;='COSTOS FIJOS'!$F$9),'COSTOS FIJOS'!$L$9,0)</f>
        <v/>
      </c>
      <c r="AS14" s="67" t="str">
        <f>IF(AND((COLUMN()-1)&gt;='COSTOS FIJOS'!$E$9,(COLUMN()-1)&lt;='COSTOS FIJOS'!$F$9),'COSTOS FIJOS'!$L$9,0)</f>
        <v/>
      </c>
      <c r="AT14" s="67" t="str">
        <f>IF(AND((COLUMN()-1)&gt;='COSTOS FIJOS'!$E$9,(COLUMN()-1)&lt;='COSTOS FIJOS'!$F$9),'COSTOS FIJOS'!$L$9,0)</f>
        <v/>
      </c>
      <c r="AU14" s="67" t="str">
        <f>IF(AND((COLUMN()-1)&gt;='COSTOS FIJOS'!$E$9,(COLUMN()-1)&lt;='COSTOS FIJOS'!$F$9),'COSTOS FIJOS'!$L$9,0)</f>
        <v/>
      </c>
      <c r="AV14" s="67" t="str">
        <f>IF(AND((COLUMN()-1)&gt;='COSTOS FIJOS'!$E$9,(COLUMN()-1)&lt;='COSTOS FIJOS'!$F$9),'COSTOS FIJOS'!$L$9,0)</f>
        <v/>
      </c>
      <c r="AW14" s="67" t="str">
        <f>IF(AND((COLUMN()-1)&gt;='COSTOS FIJOS'!$E$9,(COLUMN()-1)&lt;='COSTOS FIJOS'!$F$9),'COSTOS FIJOS'!$L$9,0)</f>
        <v/>
      </c>
      <c r="AX14" s="67" t="str">
        <f>IF(AND((COLUMN()-1)&gt;='COSTOS FIJOS'!$E$9,(COLUMN()-1)&lt;='COSTOS FIJOS'!$F$9),'COSTOS FIJOS'!$L$9,0)</f>
        <v/>
      </c>
      <c r="AY14" s="67" t="str">
        <f>IF(AND((COLUMN()-1)&gt;='COSTOS FIJOS'!$E$9,(COLUMN()-1)&lt;='COSTOS FIJOS'!$F$9),'COSTOS FIJOS'!$L$9,0)</f>
        <v/>
      </c>
      <c r="AZ14" s="67" t="str">
        <f>IF(AND((COLUMN()-1)&gt;='COSTOS FIJOS'!$E$9,(COLUMN()-1)&lt;='COSTOS FIJOS'!$F$9),'COSTOS FIJOS'!$L$9,0)</f>
        <v/>
      </c>
      <c r="BA14" s="67" t="str">
        <f>IF(AND((COLUMN()-1)&gt;='COSTOS FIJOS'!$E$9,(COLUMN()-1)&lt;='COSTOS FIJOS'!$F$9),'COSTOS FIJOS'!$L$9,0)</f>
        <v/>
      </c>
    </row>
    <row r="15" spans="1:53" x14ac:dyDescent="0.35">
      <c r="A15" s="38" t="s">
        <v>44</v>
      </c>
      <c r="B15" s="16">
        <f>IF('COSTOS FIJOS'!$B$9&lt;&gt;"",0,IF(AND((COLUMN()-1)&gt;='COSTOS FIJOS'!$E$10,(COLUMN()-1)&lt;='COSTOS FIJOS'!$F$10),'COSTOS FIJOS'!$L$10,0))</f>
        <v>16.153847396449802</v>
      </c>
      <c r="C15" s="16">
        <f>IF('COSTOS FIJOS'!$B$9&lt;&gt;"",0,IF(AND((COLUMN()-1)&gt;='COSTOS FIJOS'!$E$10,(COLUMN()-1)&lt;='COSTOS FIJOS'!$F$10),'COSTOS FIJOS'!$L$10,0))</f>
        <v>16.153847396449802</v>
      </c>
      <c r="D15" s="16">
        <f>IF('COSTOS FIJOS'!$B$9&lt;&gt;"",0,IF(AND((COLUMN()-1)&gt;='COSTOS FIJOS'!$E$10,(COLUMN()-1)&lt;='COSTOS FIJOS'!$F$10),'COSTOS FIJOS'!$L$10,0))</f>
        <v>16.153847396449802</v>
      </c>
      <c r="E15" s="16">
        <f>IF('COSTOS FIJOS'!$B$9&lt;&gt;"",0,IF(AND((COLUMN()-1)&gt;='COSTOS FIJOS'!$E$10,(COLUMN()-1)&lt;='COSTOS FIJOS'!$F$10),'COSTOS FIJOS'!$L$10,0))</f>
        <v>16.153847396449802</v>
      </c>
      <c r="F15" s="16">
        <f>IF('COSTOS FIJOS'!$B$9&lt;&gt;"",0,IF(AND((COLUMN()-1)&gt;='COSTOS FIJOS'!$E$10,(COLUMN()-1)&lt;='COSTOS FIJOS'!$F$10),'COSTOS FIJOS'!$L$10,0))</f>
        <v>16.153847396449802</v>
      </c>
      <c r="G15" s="16">
        <f>IF('COSTOS FIJOS'!$B$9&lt;&gt;"",0,IF(AND((COLUMN()-1)&gt;='COSTOS FIJOS'!$E$10,(COLUMN()-1)&lt;='COSTOS FIJOS'!$F$10),'COSTOS FIJOS'!$L$10,0))</f>
        <v>16.153847396449802</v>
      </c>
      <c r="H15" s="16">
        <f>IF('COSTOS FIJOS'!$B$9&lt;&gt;"",0,IF(AND((COLUMN()-1)&gt;='COSTOS FIJOS'!$E$10,(COLUMN()-1)&lt;='COSTOS FIJOS'!$F$10),'COSTOS FIJOS'!$L$10,0))</f>
        <v>16.153847396449802</v>
      </c>
      <c r="I15" s="16">
        <f>IF('COSTOS FIJOS'!$B$9&lt;&gt;"",0,IF(AND((COLUMN()-1)&gt;='COSTOS FIJOS'!$E$10,(COLUMN()-1)&lt;='COSTOS FIJOS'!$F$10),'COSTOS FIJOS'!$L$10,0))</f>
        <v>16.153847396449802</v>
      </c>
      <c r="J15" s="16">
        <f>IF('COSTOS FIJOS'!$B$9&lt;&gt;"",0,IF(AND((COLUMN()-1)&gt;='COSTOS FIJOS'!$E$10,(COLUMN()-1)&lt;='COSTOS FIJOS'!$F$10),'COSTOS FIJOS'!$L$10,0))</f>
        <v>16.153847396449802</v>
      </c>
      <c r="K15" s="16">
        <f>IF('COSTOS FIJOS'!$B$9&lt;&gt;"",0,IF(AND((COLUMN()-1)&gt;='COSTOS FIJOS'!$E$10,(COLUMN()-1)&lt;='COSTOS FIJOS'!$F$10),'COSTOS FIJOS'!$L$10,0))</f>
        <v>16.153847396449802</v>
      </c>
      <c r="L15" s="16">
        <f>IF('COSTOS FIJOS'!$B$9&lt;&gt;"",0,IF(AND((COLUMN()-1)&gt;='COSTOS FIJOS'!$E$10,(COLUMN()-1)&lt;='COSTOS FIJOS'!$F$10),'COSTOS FIJOS'!$L$10,0))</f>
        <v>16.153847396449802</v>
      </c>
      <c r="M15" s="16">
        <f>IF('COSTOS FIJOS'!$B$9&lt;&gt;"",0,IF(AND((COLUMN()-1)&gt;='COSTOS FIJOS'!$E$10,(COLUMN()-1)&lt;='COSTOS FIJOS'!$F$10),'COSTOS FIJOS'!$L$10,0))</f>
        <v>16.153847396449802</v>
      </c>
      <c r="N15" s="16">
        <f>IF('COSTOS FIJOS'!$B$9&lt;&gt;"",0,IF(AND((COLUMN()-1)&gt;='COSTOS FIJOS'!$E$10,(COLUMN()-1)&lt;='COSTOS FIJOS'!$F$10),'COSTOS FIJOS'!$L$10,0))</f>
        <v>16.153847396449802</v>
      </c>
      <c r="O15" s="16">
        <f>IF('COSTOS FIJOS'!$B$9&lt;&gt;"",0,IF(AND((COLUMN()-1)&gt;='COSTOS FIJOS'!$E$10,(COLUMN()-1)&lt;='COSTOS FIJOS'!$F$10),'COSTOS FIJOS'!$L$10,0))</f>
        <v>16.153847396449802</v>
      </c>
      <c r="P15" s="16">
        <f>IF('COSTOS FIJOS'!$B$9&lt;&gt;"",0,IF(AND((COLUMN()-1)&gt;='COSTOS FIJOS'!$E$10,(COLUMN()-1)&lt;='COSTOS FIJOS'!$F$10),'COSTOS FIJOS'!$L$10,0))</f>
        <v>16.153847396449802</v>
      </c>
      <c r="Q15" s="16">
        <f>IF('COSTOS FIJOS'!$B$9&lt;&gt;"",0,IF(AND((COLUMN()-1)&gt;='COSTOS FIJOS'!$E$10,(COLUMN()-1)&lt;='COSTOS FIJOS'!$F$10),'COSTOS FIJOS'!$L$10,0))</f>
        <v>16.153847396449802</v>
      </c>
      <c r="R15" s="16">
        <f>IF('COSTOS FIJOS'!$B$9&lt;&gt;"",0,IF(AND((COLUMN()-1)&gt;='COSTOS FIJOS'!$E$10,(COLUMN()-1)&lt;='COSTOS FIJOS'!$F$10),'COSTOS FIJOS'!$L$10,0))</f>
        <v>16.153847396449802</v>
      </c>
      <c r="S15" s="16">
        <f>IF('COSTOS FIJOS'!$B$9&lt;&gt;"",0,IF(AND((COLUMN()-1)&gt;='COSTOS FIJOS'!$E$10,(COLUMN()-1)&lt;='COSTOS FIJOS'!$F$10),'COSTOS FIJOS'!$L$10,0))</f>
        <v>16.153847396449802</v>
      </c>
      <c r="T15" s="16">
        <f>IF('COSTOS FIJOS'!$B$9&lt;&gt;"",0,IF(AND((COLUMN()-1)&gt;='COSTOS FIJOS'!$E$10,(COLUMN()-1)&lt;='COSTOS FIJOS'!$F$10),'COSTOS FIJOS'!$L$10,0))</f>
        <v>16.153847396449802</v>
      </c>
      <c r="U15" s="16">
        <f>IF('COSTOS FIJOS'!$B$9&lt;&gt;"",0,IF(AND((COLUMN()-1)&gt;='COSTOS FIJOS'!$E$10,(COLUMN()-1)&lt;='COSTOS FIJOS'!$F$10),'COSTOS FIJOS'!$L$10,0))</f>
        <v>16.153847396449802</v>
      </c>
      <c r="V15" s="16">
        <f>IF('COSTOS FIJOS'!$B$9&lt;&gt;"",0,IF(AND((COLUMN()-1)&gt;='COSTOS FIJOS'!$E$10,(COLUMN()-1)&lt;='COSTOS FIJOS'!$F$10),'COSTOS FIJOS'!$L$10,0))</f>
        <v>16.153847396449802</v>
      </c>
      <c r="W15" s="16">
        <f>IF('COSTOS FIJOS'!$B$9&lt;&gt;"",0,IF(AND((COLUMN()-1)&gt;='COSTOS FIJOS'!$E$10,(COLUMN()-1)&lt;='COSTOS FIJOS'!$F$10),'COSTOS FIJOS'!$L$10,0))</f>
        <v>16.153847396449802</v>
      </c>
      <c r="X15" s="16">
        <f>IF('COSTOS FIJOS'!$B$9&lt;&gt;"",0,IF(AND((COLUMN()-1)&gt;='COSTOS FIJOS'!$E$10,(COLUMN()-1)&lt;='COSTOS FIJOS'!$F$10),'COSTOS FIJOS'!$L$10,0))</f>
        <v>16.153847396449802</v>
      </c>
      <c r="Y15" s="16">
        <f>IF('COSTOS FIJOS'!$B$9&lt;&gt;"",0,IF(AND((COLUMN()-1)&gt;='COSTOS FIJOS'!$E$10,(COLUMN()-1)&lt;='COSTOS FIJOS'!$F$10),'COSTOS FIJOS'!$L$10,0))</f>
        <v>16.153847396449802</v>
      </c>
      <c r="Z15" s="16">
        <f>IF('COSTOS FIJOS'!$B$9&lt;&gt;"",0,IF(AND((COLUMN()-1)&gt;='COSTOS FIJOS'!$E$10,(COLUMN()-1)&lt;='COSTOS FIJOS'!$F$10),'COSTOS FIJOS'!$L$10,0))</f>
        <v>16.153847396449802</v>
      </c>
      <c r="AA15" s="16">
        <f>IF('COSTOS FIJOS'!$B$9&lt;&gt;"",0,IF(AND((COLUMN()-1)&gt;='COSTOS FIJOS'!$E$10,(COLUMN()-1)&lt;='COSTOS FIJOS'!$F$10),'COSTOS FIJOS'!$L$10,0))</f>
        <v>16.153847396449802</v>
      </c>
      <c r="AB15" s="16">
        <f>IF('COSTOS FIJOS'!$B$9&lt;&gt;"",0,IF(AND((COLUMN()-1)&gt;='COSTOS FIJOS'!$E$10,(COLUMN()-1)&lt;='COSTOS FIJOS'!$F$10),'COSTOS FIJOS'!$L$10,0))</f>
        <v>16.153847396449802</v>
      </c>
      <c r="AC15" s="16">
        <f>IF('COSTOS FIJOS'!$B$9&lt;&gt;"",0,IF(AND((COLUMN()-1)&gt;='COSTOS FIJOS'!$E$10,(COLUMN()-1)&lt;='COSTOS FIJOS'!$F$10),'COSTOS FIJOS'!$L$10,0))</f>
        <v>16.153847396449802</v>
      </c>
      <c r="AD15" s="16">
        <f>IF('COSTOS FIJOS'!$B$9&lt;&gt;"",0,IF(AND((COLUMN()-1)&gt;='COSTOS FIJOS'!$E$10,(COLUMN()-1)&lt;='COSTOS FIJOS'!$F$10),'COSTOS FIJOS'!$L$10,0))</f>
        <v>16.153847396449802</v>
      </c>
      <c r="AE15" s="16">
        <f>IF('COSTOS FIJOS'!$B$9&lt;&gt;"",0,IF(AND((COLUMN()-1)&gt;='COSTOS FIJOS'!$E$10,(COLUMN()-1)&lt;='COSTOS FIJOS'!$F$10),'COSTOS FIJOS'!$L$10,0))</f>
        <v>16.153847396449802</v>
      </c>
      <c r="AF15" s="16">
        <f>IF('COSTOS FIJOS'!$B$9&lt;&gt;"",0,IF(AND((COLUMN()-1)&gt;='COSTOS FIJOS'!$E$10,(COLUMN()-1)&lt;='COSTOS FIJOS'!$F$10),'COSTOS FIJOS'!$L$10,0))</f>
        <v>16.153847396449802</v>
      </c>
      <c r="AG15" s="16">
        <f>IF('COSTOS FIJOS'!$B$9&lt;&gt;"",0,IF(AND((COLUMN()-1)&gt;='COSTOS FIJOS'!$E$10,(COLUMN()-1)&lt;='COSTOS FIJOS'!$F$10),'COSTOS FIJOS'!$L$10,0))</f>
        <v>16.153847396449802</v>
      </c>
      <c r="AH15" s="16">
        <f>IF('COSTOS FIJOS'!$B$9&lt;&gt;"",0,IF(AND((COLUMN()-1)&gt;='COSTOS FIJOS'!$E$10,(COLUMN()-1)&lt;='COSTOS FIJOS'!$F$10),'COSTOS FIJOS'!$L$10,0))</f>
        <v>16.153847396449802</v>
      </c>
      <c r="AI15" s="16">
        <f>IF('COSTOS FIJOS'!$B$9&lt;&gt;"",0,IF(AND((COLUMN()-1)&gt;='COSTOS FIJOS'!$E$10,(COLUMN()-1)&lt;='COSTOS FIJOS'!$F$10),'COSTOS FIJOS'!$L$10,0))</f>
        <v>16.153847396449802</v>
      </c>
      <c r="AJ15" s="16">
        <f>IF('COSTOS FIJOS'!$B$9&lt;&gt;"",0,IF(AND((COLUMN()-1)&gt;='COSTOS FIJOS'!$E$10,(COLUMN()-1)&lt;='COSTOS FIJOS'!$F$10),'COSTOS FIJOS'!$L$10,0))</f>
        <v>16.153847396449802</v>
      </c>
      <c r="AK15" s="16">
        <f>IF('COSTOS FIJOS'!$B$9&lt;&gt;"",0,IF(AND((COLUMN()-1)&gt;='COSTOS FIJOS'!$E$10,(COLUMN()-1)&lt;='COSTOS FIJOS'!$F$10),'COSTOS FIJOS'!$L$10,0))</f>
        <v>16.153847396449802</v>
      </c>
      <c r="AL15" s="16">
        <f>IF('COSTOS FIJOS'!$B$9&lt;&gt;"",0,IF(AND((COLUMN()-1)&gt;='COSTOS FIJOS'!$E$10,(COLUMN()-1)&lt;='COSTOS FIJOS'!$F$10),'COSTOS FIJOS'!$L$10,0))</f>
        <v>16.153847396449802</v>
      </c>
      <c r="AM15" s="16">
        <f>IF('COSTOS FIJOS'!$B$9&lt;&gt;"",0,IF(AND((COLUMN()-1)&gt;='COSTOS FIJOS'!$E$10,(COLUMN()-1)&lt;='COSTOS FIJOS'!$F$10),'COSTOS FIJOS'!$L$10,0))</f>
        <v>16.153847396449802</v>
      </c>
      <c r="AN15" s="16">
        <f>IF('COSTOS FIJOS'!$B$9&lt;&gt;"",0,IF(AND((COLUMN()-1)&gt;='COSTOS FIJOS'!$E$10,(COLUMN()-1)&lt;='COSTOS FIJOS'!$F$10),'COSTOS FIJOS'!$L$10,0))</f>
        <v>16.153847396449802</v>
      </c>
      <c r="AO15" s="16">
        <f>IF('COSTOS FIJOS'!$B$9&lt;&gt;"",0,IF(AND((COLUMN()-1)&gt;='COSTOS FIJOS'!$E$10,(COLUMN()-1)&lt;='COSTOS FIJOS'!$F$10),'COSTOS FIJOS'!$L$10,0))</f>
        <v>16.153847396449802</v>
      </c>
      <c r="AP15" s="16">
        <f>IF('COSTOS FIJOS'!$B$9&lt;&gt;"",0,IF(AND((COLUMN()-1)&gt;='COSTOS FIJOS'!$E$10,(COLUMN()-1)&lt;='COSTOS FIJOS'!$F$10),'COSTOS FIJOS'!$L$10,0))</f>
        <v>16.153847396449802</v>
      </c>
      <c r="AQ15" s="16">
        <f>IF('COSTOS FIJOS'!$B$9&lt;&gt;"",0,IF(AND((COLUMN()-1)&gt;='COSTOS FIJOS'!$E$10,(COLUMN()-1)&lt;='COSTOS FIJOS'!$F$10),'COSTOS FIJOS'!$L$10,0))</f>
        <v>16.153847396449802</v>
      </c>
      <c r="AR15" s="16">
        <f>IF('COSTOS FIJOS'!$B$9&lt;&gt;"",0,IF(AND((COLUMN()-1)&gt;='COSTOS FIJOS'!$E$10,(COLUMN()-1)&lt;='COSTOS FIJOS'!$F$10),'COSTOS FIJOS'!$L$10,0))</f>
        <v>16.153847396449802</v>
      </c>
      <c r="AS15" s="16">
        <f>IF('COSTOS FIJOS'!$B$9&lt;&gt;"",0,IF(AND((COLUMN()-1)&gt;='COSTOS FIJOS'!$E$10,(COLUMN()-1)&lt;='COSTOS FIJOS'!$F$10),'COSTOS FIJOS'!$L$10,0))</f>
        <v>16.153847396449802</v>
      </c>
      <c r="AT15" s="16">
        <f>IF('COSTOS FIJOS'!$B$9&lt;&gt;"",0,IF(AND((COLUMN()-1)&gt;='COSTOS FIJOS'!$E$10,(COLUMN()-1)&lt;='COSTOS FIJOS'!$F$10),'COSTOS FIJOS'!$L$10,0))</f>
        <v>16.153847396449802</v>
      </c>
      <c r="AU15" s="16">
        <f>IF('COSTOS FIJOS'!$B$9&lt;&gt;"",0,IF(AND((COLUMN()-1)&gt;='COSTOS FIJOS'!$E$10,(COLUMN()-1)&lt;='COSTOS FIJOS'!$F$10),'COSTOS FIJOS'!$L$10,0))</f>
        <v>16.153847396449802</v>
      </c>
      <c r="AV15" s="16">
        <f>IF('COSTOS FIJOS'!$B$9&lt;&gt;"",0,IF(AND((COLUMN()-1)&gt;='COSTOS FIJOS'!$E$10,(COLUMN()-1)&lt;='COSTOS FIJOS'!$F$10),'COSTOS FIJOS'!$L$10,0))</f>
        <v>16.153847396449802</v>
      </c>
      <c r="AW15" s="16">
        <f>IF('COSTOS FIJOS'!$B$9&lt;&gt;"",0,IF(AND((COLUMN()-1)&gt;='COSTOS FIJOS'!$E$10,(COLUMN()-1)&lt;='COSTOS FIJOS'!$F$10),'COSTOS FIJOS'!$L$10,0))</f>
        <v>16.153847396449802</v>
      </c>
      <c r="AX15" s="16">
        <f>IF('COSTOS FIJOS'!$B$9&lt;&gt;"",0,IF(AND((COLUMN()-1)&gt;='COSTOS FIJOS'!$E$10,(COLUMN()-1)&lt;='COSTOS FIJOS'!$F$10),'COSTOS FIJOS'!$L$10,0))</f>
        <v>16.153847396449802</v>
      </c>
      <c r="AY15" s="16">
        <f>IF('COSTOS FIJOS'!$B$9&lt;&gt;"",0,IF(AND((COLUMN()-1)&gt;='COSTOS FIJOS'!$E$10,(COLUMN()-1)&lt;='COSTOS FIJOS'!$F$10),'COSTOS FIJOS'!$L$10,0))</f>
        <v>16.153847396449802</v>
      </c>
      <c r="AZ15" s="16">
        <f>IF('COSTOS FIJOS'!$B$9&lt;&gt;"",0,IF(AND((COLUMN()-1)&gt;='COSTOS FIJOS'!$E$10,(COLUMN()-1)&lt;='COSTOS FIJOS'!$F$10),'COSTOS FIJOS'!$L$10,0))</f>
        <v>16.153847396449802</v>
      </c>
      <c r="BA15" s="16">
        <f>IF('COSTOS FIJOS'!$B$9&lt;&gt;"",0,IF(AND((COLUMN()-1)&gt;='COSTOS FIJOS'!$E$10,(COLUMN()-1)&lt;='COSTOS FIJOS'!$F$10),'COSTOS FIJOS'!$L$10,0))</f>
        <v>16.153847396449802</v>
      </c>
    </row>
    <row r="16" spans="1:53" x14ac:dyDescent="0.35">
      <c r="A16" s="38" t="s">
        <v>336</v>
      </c>
      <c r="B16" s="16">
        <f>IF('COSTOS FIJOS'!$B$9&lt;&gt;"",0,IF(AND((COLUMN()-1)&gt;='COSTOS FIJOS'!$E$11,(COLUMN()-1)&lt;='COSTOS FIJOS'!$F$11),'COSTOS FIJOS'!$L$11,0))</f>
        <v>6.9230774556213435</v>
      </c>
      <c r="C16" s="16">
        <f>IF('COSTOS FIJOS'!$B$9&lt;&gt;"",0,IF(AND((COLUMN()-1)&gt;='COSTOS FIJOS'!$E$11,(COLUMN()-1)&lt;='COSTOS FIJOS'!$F$11),'COSTOS FIJOS'!$L$11,0))</f>
        <v>6.9230774556213435</v>
      </c>
      <c r="D16" s="16">
        <f>IF('COSTOS FIJOS'!$B$9&lt;&gt;"",0,IF(AND((COLUMN()-1)&gt;='COSTOS FIJOS'!$E$11,(COLUMN()-1)&lt;='COSTOS FIJOS'!$F$11),'COSTOS FIJOS'!$L$11,0))</f>
        <v>6.9230774556213435</v>
      </c>
      <c r="E16" s="16">
        <f>IF('COSTOS FIJOS'!$B$9&lt;&gt;"",0,IF(AND((COLUMN()-1)&gt;='COSTOS FIJOS'!$E$11,(COLUMN()-1)&lt;='COSTOS FIJOS'!$F$11),'COSTOS FIJOS'!$L$11,0))</f>
        <v>6.9230774556213435</v>
      </c>
      <c r="F16" s="16">
        <f>IF('COSTOS FIJOS'!$B$9&lt;&gt;"",0,IF(AND((COLUMN()-1)&gt;='COSTOS FIJOS'!$E$11,(COLUMN()-1)&lt;='COSTOS FIJOS'!$F$11),'COSTOS FIJOS'!$L$11,0))</f>
        <v>6.9230774556213435</v>
      </c>
      <c r="G16" s="16">
        <f>IF('COSTOS FIJOS'!$B$9&lt;&gt;"",0,IF(AND((COLUMN()-1)&gt;='COSTOS FIJOS'!$E$11,(COLUMN()-1)&lt;='COSTOS FIJOS'!$F$11),'COSTOS FIJOS'!$L$11,0))</f>
        <v>6.9230774556213435</v>
      </c>
      <c r="H16" s="16">
        <f>IF('COSTOS FIJOS'!$B$9&lt;&gt;"",0,IF(AND((COLUMN()-1)&gt;='COSTOS FIJOS'!$E$11,(COLUMN()-1)&lt;='COSTOS FIJOS'!$F$11),'COSTOS FIJOS'!$L$11,0))</f>
        <v>6.9230774556213435</v>
      </c>
      <c r="I16" s="16">
        <f>IF('COSTOS FIJOS'!$B$9&lt;&gt;"",0,IF(AND((COLUMN()-1)&gt;='COSTOS FIJOS'!$E$11,(COLUMN()-1)&lt;='COSTOS FIJOS'!$F$11),'COSTOS FIJOS'!$L$11,0))</f>
        <v>6.9230774556213435</v>
      </c>
      <c r="J16" s="16">
        <f>IF('COSTOS FIJOS'!$B$9&lt;&gt;"",0,IF(AND((COLUMN()-1)&gt;='COSTOS FIJOS'!$E$11,(COLUMN()-1)&lt;='COSTOS FIJOS'!$F$11),'COSTOS FIJOS'!$L$11,0))</f>
        <v>6.9230774556213435</v>
      </c>
      <c r="K16" s="16">
        <f>IF('COSTOS FIJOS'!$B$9&lt;&gt;"",0,IF(AND((COLUMN()-1)&gt;='COSTOS FIJOS'!$E$11,(COLUMN()-1)&lt;='COSTOS FIJOS'!$F$11),'COSTOS FIJOS'!$L$11,0))</f>
        <v>6.9230774556213435</v>
      </c>
      <c r="L16" s="16">
        <f>IF('COSTOS FIJOS'!$B$9&lt;&gt;"",0,IF(AND((COLUMN()-1)&gt;='COSTOS FIJOS'!$E$11,(COLUMN()-1)&lt;='COSTOS FIJOS'!$F$11),'COSTOS FIJOS'!$L$11,0))</f>
        <v>6.9230774556213435</v>
      </c>
      <c r="M16" s="16">
        <f>IF('COSTOS FIJOS'!$B$9&lt;&gt;"",0,IF(AND((COLUMN()-1)&gt;='COSTOS FIJOS'!$E$11,(COLUMN()-1)&lt;='COSTOS FIJOS'!$F$11),'COSTOS FIJOS'!$L$11,0))</f>
        <v>6.9230774556213435</v>
      </c>
      <c r="N16" s="16">
        <f>IF('COSTOS FIJOS'!$B$9&lt;&gt;"",0,IF(AND((COLUMN()-1)&gt;='COSTOS FIJOS'!$E$11,(COLUMN()-1)&lt;='COSTOS FIJOS'!$F$11),'COSTOS FIJOS'!$L$11,0))</f>
        <v>6.9230774556213435</v>
      </c>
      <c r="O16" s="16">
        <f>IF('COSTOS FIJOS'!$B$9&lt;&gt;"",0,IF(AND((COLUMN()-1)&gt;='COSTOS FIJOS'!$E$11,(COLUMN()-1)&lt;='COSTOS FIJOS'!$F$11),'COSTOS FIJOS'!$L$11,0))</f>
        <v>6.9230774556213435</v>
      </c>
      <c r="P16" s="16">
        <f>IF('COSTOS FIJOS'!$B$9&lt;&gt;"",0,IF(AND((COLUMN()-1)&gt;='COSTOS FIJOS'!$E$11,(COLUMN()-1)&lt;='COSTOS FIJOS'!$F$11),'COSTOS FIJOS'!$L$11,0))</f>
        <v>6.9230774556213435</v>
      </c>
      <c r="Q16" s="16">
        <f>IF('COSTOS FIJOS'!$B$9&lt;&gt;"",0,IF(AND((COLUMN()-1)&gt;='COSTOS FIJOS'!$E$11,(COLUMN()-1)&lt;='COSTOS FIJOS'!$F$11),'COSTOS FIJOS'!$L$11,0))</f>
        <v>6.9230774556213435</v>
      </c>
      <c r="R16" s="16">
        <f>IF('COSTOS FIJOS'!$B$9&lt;&gt;"",0,IF(AND((COLUMN()-1)&gt;='COSTOS FIJOS'!$E$11,(COLUMN()-1)&lt;='COSTOS FIJOS'!$F$11),'COSTOS FIJOS'!$L$11,0))</f>
        <v>6.9230774556213435</v>
      </c>
      <c r="S16" s="16">
        <f>IF('COSTOS FIJOS'!$B$9&lt;&gt;"",0,IF(AND((COLUMN()-1)&gt;='COSTOS FIJOS'!$E$11,(COLUMN()-1)&lt;='COSTOS FIJOS'!$F$11),'COSTOS FIJOS'!$L$11,0))</f>
        <v>6.9230774556213435</v>
      </c>
      <c r="T16" s="16">
        <f>IF('COSTOS FIJOS'!$B$9&lt;&gt;"",0,IF(AND((COLUMN()-1)&gt;='COSTOS FIJOS'!$E$11,(COLUMN()-1)&lt;='COSTOS FIJOS'!$F$11),'COSTOS FIJOS'!$L$11,0))</f>
        <v>6.9230774556213435</v>
      </c>
      <c r="U16" s="16">
        <f>IF('COSTOS FIJOS'!$B$9&lt;&gt;"",0,IF(AND((COLUMN()-1)&gt;='COSTOS FIJOS'!$E$11,(COLUMN()-1)&lt;='COSTOS FIJOS'!$F$11),'COSTOS FIJOS'!$L$11,0))</f>
        <v>6.9230774556213435</v>
      </c>
      <c r="V16" s="16">
        <f>IF('COSTOS FIJOS'!$B$9&lt;&gt;"",0,IF(AND((COLUMN()-1)&gt;='COSTOS FIJOS'!$E$11,(COLUMN()-1)&lt;='COSTOS FIJOS'!$F$11),'COSTOS FIJOS'!$L$11,0))</f>
        <v>6.9230774556213435</v>
      </c>
      <c r="W16" s="16">
        <f>IF('COSTOS FIJOS'!$B$9&lt;&gt;"",0,IF(AND((COLUMN()-1)&gt;='COSTOS FIJOS'!$E$11,(COLUMN()-1)&lt;='COSTOS FIJOS'!$F$11),'COSTOS FIJOS'!$L$11,0))</f>
        <v>6.9230774556213435</v>
      </c>
      <c r="X16" s="16">
        <f>IF('COSTOS FIJOS'!$B$9&lt;&gt;"",0,IF(AND((COLUMN()-1)&gt;='COSTOS FIJOS'!$E$11,(COLUMN()-1)&lt;='COSTOS FIJOS'!$F$11),'COSTOS FIJOS'!$L$11,0))</f>
        <v>6.9230774556213435</v>
      </c>
      <c r="Y16" s="16">
        <f>IF('COSTOS FIJOS'!$B$9&lt;&gt;"",0,IF(AND((COLUMN()-1)&gt;='COSTOS FIJOS'!$E$11,(COLUMN()-1)&lt;='COSTOS FIJOS'!$F$11),'COSTOS FIJOS'!$L$11,0))</f>
        <v>6.9230774556213435</v>
      </c>
      <c r="Z16" s="16">
        <f>IF('COSTOS FIJOS'!$B$9&lt;&gt;"",0,IF(AND((COLUMN()-1)&gt;='COSTOS FIJOS'!$E$11,(COLUMN()-1)&lt;='COSTOS FIJOS'!$F$11),'COSTOS FIJOS'!$L$11,0))</f>
        <v>6.9230774556213435</v>
      </c>
      <c r="AA16" s="16">
        <f>IF('COSTOS FIJOS'!$B$9&lt;&gt;"",0,IF(AND((COLUMN()-1)&gt;='COSTOS FIJOS'!$E$11,(COLUMN()-1)&lt;='COSTOS FIJOS'!$F$11),'COSTOS FIJOS'!$L$11,0))</f>
        <v>6.9230774556213435</v>
      </c>
      <c r="AB16" s="16">
        <f>IF('COSTOS FIJOS'!$B$9&lt;&gt;"",0,IF(AND((COLUMN()-1)&gt;='COSTOS FIJOS'!$E$11,(COLUMN()-1)&lt;='COSTOS FIJOS'!$F$11),'COSTOS FIJOS'!$L$11,0))</f>
        <v>6.9230774556213435</v>
      </c>
      <c r="AC16" s="16">
        <f>IF('COSTOS FIJOS'!$B$9&lt;&gt;"",0,IF(AND((COLUMN()-1)&gt;='COSTOS FIJOS'!$E$11,(COLUMN()-1)&lt;='COSTOS FIJOS'!$F$11),'COSTOS FIJOS'!$L$11,0))</f>
        <v>6.9230774556213435</v>
      </c>
      <c r="AD16" s="16">
        <f>IF('COSTOS FIJOS'!$B$9&lt;&gt;"",0,IF(AND((COLUMN()-1)&gt;='COSTOS FIJOS'!$E$11,(COLUMN()-1)&lt;='COSTOS FIJOS'!$F$11),'COSTOS FIJOS'!$L$11,0))</f>
        <v>6.9230774556213435</v>
      </c>
      <c r="AE16" s="16">
        <f>IF('COSTOS FIJOS'!$B$9&lt;&gt;"",0,IF(AND((COLUMN()-1)&gt;='COSTOS FIJOS'!$E$11,(COLUMN()-1)&lt;='COSTOS FIJOS'!$F$11),'COSTOS FIJOS'!$L$11,0))</f>
        <v>6.9230774556213435</v>
      </c>
      <c r="AF16" s="16">
        <f>IF('COSTOS FIJOS'!$B$9&lt;&gt;"",0,IF(AND((COLUMN()-1)&gt;='COSTOS FIJOS'!$E$11,(COLUMN()-1)&lt;='COSTOS FIJOS'!$F$11),'COSTOS FIJOS'!$L$11,0))</f>
        <v>6.9230774556213435</v>
      </c>
      <c r="AG16" s="16">
        <f>IF('COSTOS FIJOS'!$B$9&lt;&gt;"",0,IF(AND((COLUMN()-1)&gt;='COSTOS FIJOS'!$E$11,(COLUMN()-1)&lt;='COSTOS FIJOS'!$F$11),'COSTOS FIJOS'!$L$11,0))</f>
        <v>6.9230774556213435</v>
      </c>
      <c r="AH16" s="16">
        <f>IF('COSTOS FIJOS'!$B$9&lt;&gt;"",0,IF(AND((COLUMN()-1)&gt;='COSTOS FIJOS'!$E$11,(COLUMN()-1)&lt;='COSTOS FIJOS'!$F$11),'COSTOS FIJOS'!$L$11,0))</f>
        <v>6.9230774556213435</v>
      </c>
      <c r="AI16" s="16">
        <f>IF('COSTOS FIJOS'!$B$9&lt;&gt;"",0,IF(AND((COLUMN()-1)&gt;='COSTOS FIJOS'!$E$11,(COLUMN()-1)&lt;='COSTOS FIJOS'!$F$11),'COSTOS FIJOS'!$L$11,0))</f>
        <v>6.9230774556213435</v>
      </c>
      <c r="AJ16" s="16">
        <f>IF('COSTOS FIJOS'!$B$9&lt;&gt;"",0,IF(AND((COLUMN()-1)&gt;='COSTOS FIJOS'!$E$11,(COLUMN()-1)&lt;='COSTOS FIJOS'!$F$11),'COSTOS FIJOS'!$L$11,0))</f>
        <v>6.9230774556213435</v>
      </c>
      <c r="AK16" s="16">
        <f>IF('COSTOS FIJOS'!$B$9&lt;&gt;"",0,IF(AND((COLUMN()-1)&gt;='COSTOS FIJOS'!$E$11,(COLUMN()-1)&lt;='COSTOS FIJOS'!$F$11),'COSTOS FIJOS'!$L$11,0))</f>
        <v>6.9230774556213435</v>
      </c>
      <c r="AL16" s="16">
        <f>IF('COSTOS FIJOS'!$B$9&lt;&gt;"",0,IF(AND((COLUMN()-1)&gt;='COSTOS FIJOS'!$E$11,(COLUMN()-1)&lt;='COSTOS FIJOS'!$F$11),'COSTOS FIJOS'!$L$11,0))</f>
        <v>6.9230774556213435</v>
      </c>
      <c r="AM16" s="16">
        <f>IF('COSTOS FIJOS'!$B$9&lt;&gt;"",0,IF(AND((COLUMN()-1)&gt;='COSTOS FIJOS'!$E$11,(COLUMN()-1)&lt;='COSTOS FIJOS'!$F$11),'COSTOS FIJOS'!$L$11,0))</f>
        <v>6.9230774556213435</v>
      </c>
      <c r="AN16" s="16">
        <f>IF('COSTOS FIJOS'!$B$9&lt;&gt;"",0,IF(AND((COLUMN()-1)&gt;='COSTOS FIJOS'!$E$11,(COLUMN()-1)&lt;='COSTOS FIJOS'!$F$11),'COSTOS FIJOS'!$L$11,0))</f>
        <v>6.9230774556213435</v>
      </c>
      <c r="AO16" s="16">
        <f>IF('COSTOS FIJOS'!$B$9&lt;&gt;"",0,IF(AND((COLUMN()-1)&gt;='COSTOS FIJOS'!$E$11,(COLUMN()-1)&lt;='COSTOS FIJOS'!$F$11),'COSTOS FIJOS'!$L$11,0))</f>
        <v>6.9230774556213435</v>
      </c>
      <c r="AP16" s="16">
        <f>IF('COSTOS FIJOS'!$B$9&lt;&gt;"",0,IF(AND((COLUMN()-1)&gt;='COSTOS FIJOS'!$E$11,(COLUMN()-1)&lt;='COSTOS FIJOS'!$F$11),'COSTOS FIJOS'!$L$11,0))</f>
        <v>6.9230774556213435</v>
      </c>
      <c r="AQ16" s="16">
        <f>IF('COSTOS FIJOS'!$B$9&lt;&gt;"",0,IF(AND((COLUMN()-1)&gt;='COSTOS FIJOS'!$E$11,(COLUMN()-1)&lt;='COSTOS FIJOS'!$F$11),'COSTOS FIJOS'!$L$11,0))</f>
        <v>6.9230774556213435</v>
      </c>
      <c r="AR16" s="16">
        <f>IF('COSTOS FIJOS'!$B$9&lt;&gt;"",0,IF(AND((COLUMN()-1)&gt;='COSTOS FIJOS'!$E$11,(COLUMN()-1)&lt;='COSTOS FIJOS'!$F$11),'COSTOS FIJOS'!$L$11,0))</f>
        <v>6.9230774556213435</v>
      </c>
      <c r="AS16" s="16">
        <f>IF('COSTOS FIJOS'!$B$9&lt;&gt;"",0,IF(AND((COLUMN()-1)&gt;='COSTOS FIJOS'!$E$11,(COLUMN()-1)&lt;='COSTOS FIJOS'!$F$11),'COSTOS FIJOS'!$L$11,0))</f>
        <v>6.9230774556213435</v>
      </c>
      <c r="AT16" s="16">
        <f>IF('COSTOS FIJOS'!$B$9&lt;&gt;"",0,IF(AND((COLUMN()-1)&gt;='COSTOS FIJOS'!$E$11,(COLUMN()-1)&lt;='COSTOS FIJOS'!$F$11),'COSTOS FIJOS'!$L$11,0))</f>
        <v>6.9230774556213435</v>
      </c>
      <c r="AU16" s="16">
        <f>IF('COSTOS FIJOS'!$B$9&lt;&gt;"",0,IF(AND((COLUMN()-1)&gt;='COSTOS FIJOS'!$E$11,(COLUMN()-1)&lt;='COSTOS FIJOS'!$F$11),'COSTOS FIJOS'!$L$11,0))</f>
        <v>6.9230774556213435</v>
      </c>
      <c r="AV16" s="16">
        <f>IF('COSTOS FIJOS'!$B$9&lt;&gt;"",0,IF(AND((COLUMN()-1)&gt;='COSTOS FIJOS'!$E$11,(COLUMN()-1)&lt;='COSTOS FIJOS'!$F$11),'COSTOS FIJOS'!$L$11,0))</f>
        <v>6.9230774556213435</v>
      </c>
      <c r="AW16" s="16">
        <f>IF('COSTOS FIJOS'!$B$9&lt;&gt;"",0,IF(AND((COLUMN()-1)&gt;='COSTOS FIJOS'!$E$11,(COLUMN()-1)&lt;='COSTOS FIJOS'!$F$11),'COSTOS FIJOS'!$L$11,0))</f>
        <v>6.9230774556213435</v>
      </c>
      <c r="AX16" s="16">
        <f>IF('COSTOS FIJOS'!$B$9&lt;&gt;"",0,IF(AND((COLUMN()-1)&gt;='COSTOS FIJOS'!$E$11,(COLUMN()-1)&lt;='COSTOS FIJOS'!$F$11),'COSTOS FIJOS'!$L$11,0))</f>
        <v>6.9230774556213435</v>
      </c>
      <c r="AY16" s="16">
        <f>IF('COSTOS FIJOS'!$B$9&lt;&gt;"",0,IF(AND((COLUMN()-1)&gt;='COSTOS FIJOS'!$E$11,(COLUMN()-1)&lt;='COSTOS FIJOS'!$F$11),'COSTOS FIJOS'!$L$11,0))</f>
        <v>6.9230774556213435</v>
      </c>
      <c r="AZ16" s="16">
        <f>IF('COSTOS FIJOS'!$B$9&lt;&gt;"",0,IF(AND((COLUMN()-1)&gt;='COSTOS FIJOS'!$E$11,(COLUMN()-1)&lt;='COSTOS FIJOS'!$F$11),'COSTOS FIJOS'!$L$11,0))</f>
        <v>6.9230774556213435</v>
      </c>
      <c r="BA16" s="16">
        <f>IF('COSTOS FIJOS'!$B$9&lt;&gt;"",0,IF(AND((COLUMN()-1)&gt;='COSTOS FIJOS'!$E$11,(COLUMN()-1)&lt;='COSTOS FIJOS'!$F$11),'COSTOS FIJOS'!$L$11,0))</f>
        <v>6.9230774556213435</v>
      </c>
    </row>
    <row r="17" spans="1:53" x14ac:dyDescent="0.35">
      <c r="A17" s="50" t="s">
        <v>337</v>
      </c>
      <c r="B17" s="67" t="str">
        <f>IF(AND((COLUMN()-1)&gt;='COSTOS FIJOS'!$E$12,(COLUMN()-1)&lt;='COSTOS FIJOS'!$F$12),'COSTOS FIJOS'!$L$12,0)</f>
        <v/>
      </c>
      <c r="C17" s="67" t="str">
        <f>IF(AND((COLUMN()-1)&gt;='COSTOS FIJOS'!$E$12,(COLUMN()-1)&lt;='COSTOS FIJOS'!$F$12),'COSTOS FIJOS'!$L$12,0)</f>
        <v/>
      </c>
      <c r="D17" s="67" t="str">
        <f>IF(AND((COLUMN()-1)&gt;='COSTOS FIJOS'!$E$12,(COLUMN()-1)&lt;='COSTOS FIJOS'!$F$12),'COSTOS FIJOS'!$L$12,0)</f>
        <v/>
      </c>
      <c r="E17" s="67" t="str">
        <f>IF(AND((COLUMN()-1)&gt;='COSTOS FIJOS'!$E$12,(COLUMN()-1)&lt;='COSTOS FIJOS'!$F$12),'COSTOS FIJOS'!$L$12,0)</f>
        <v/>
      </c>
      <c r="F17" s="67" t="str">
        <f>IF(AND((COLUMN()-1)&gt;='COSTOS FIJOS'!$E$12,(COLUMN()-1)&lt;='COSTOS FIJOS'!$F$12),'COSTOS FIJOS'!$L$12,0)</f>
        <v/>
      </c>
      <c r="G17" s="67" t="str">
        <f>IF(AND((COLUMN()-1)&gt;='COSTOS FIJOS'!$E$12,(COLUMN()-1)&lt;='COSTOS FIJOS'!$F$12),'COSTOS FIJOS'!$L$12,0)</f>
        <v/>
      </c>
      <c r="H17" s="67" t="str">
        <f>IF(AND((COLUMN()-1)&gt;='COSTOS FIJOS'!$E$12,(COLUMN()-1)&lt;='COSTOS FIJOS'!$F$12),'COSTOS FIJOS'!$L$12,0)</f>
        <v/>
      </c>
      <c r="I17" s="67" t="str">
        <f>IF(AND((COLUMN()-1)&gt;='COSTOS FIJOS'!$E$12,(COLUMN()-1)&lt;='COSTOS FIJOS'!$F$12),'COSTOS FIJOS'!$L$12,0)</f>
        <v/>
      </c>
      <c r="J17" s="67" t="str">
        <f>IF(AND((COLUMN()-1)&gt;='COSTOS FIJOS'!$E$12,(COLUMN()-1)&lt;='COSTOS FIJOS'!$F$12),'COSTOS FIJOS'!$L$12,0)</f>
        <v/>
      </c>
      <c r="K17" s="67" t="str">
        <f>IF(AND((COLUMN()-1)&gt;='COSTOS FIJOS'!$E$12,(COLUMN()-1)&lt;='COSTOS FIJOS'!$F$12),'COSTOS FIJOS'!$L$12,0)</f>
        <v/>
      </c>
      <c r="L17" s="67" t="str">
        <f>IF(AND((COLUMN()-1)&gt;='COSTOS FIJOS'!$E$12,(COLUMN()-1)&lt;='COSTOS FIJOS'!$F$12),'COSTOS FIJOS'!$L$12,0)</f>
        <v/>
      </c>
      <c r="M17" s="67" t="str">
        <f>IF(AND((COLUMN()-1)&gt;='COSTOS FIJOS'!$E$12,(COLUMN()-1)&lt;='COSTOS FIJOS'!$F$12),'COSTOS FIJOS'!$L$12,0)</f>
        <v/>
      </c>
      <c r="N17" s="67" t="str">
        <f>IF(AND((COLUMN()-1)&gt;='COSTOS FIJOS'!$E$12,(COLUMN()-1)&lt;='COSTOS FIJOS'!$F$12),'COSTOS FIJOS'!$L$12,0)</f>
        <v/>
      </c>
      <c r="O17" s="67" t="str">
        <f>IF(AND((COLUMN()-1)&gt;='COSTOS FIJOS'!$E$12,(COLUMN()-1)&lt;='COSTOS FIJOS'!$F$12),'COSTOS FIJOS'!$L$12,0)</f>
        <v/>
      </c>
      <c r="P17" s="67" t="str">
        <f>IF(AND((COLUMN()-1)&gt;='COSTOS FIJOS'!$E$12,(COLUMN()-1)&lt;='COSTOS FIJOS'!$F$12),'COSTOS FIJOS'!$L$12,0)</f>
        <v/>
      </c>
      <c r="Q17" s="67" t="str">
        <f>IF(AND((COLUMN()-1)&gt;='COSTOS FIJOS'!$E$12,(COLUMN()-1)&lt;='COSTOS FIJOS'!$F$12),'COSTOS FIJOS'!$L$12,0)</f>
        <v/>
      </c>
      <c r="R17" s="67" t="str">
        <f>IF(AND((COLUMN()-1)&gt;='COSTOS FIJOS'!$E$12,(COLUMN()-1)&lt;='COSTOS FIJOS'!$F$12),'COSTOS FIJOS'!$L$12,0)</f>
        <v/>
      </c>
      <c r="S17" s="67" t="str">
        <f>IF(AND((COLUMN()-1)&gt;='COSTOS FIJOS'!$E$12,(COLUMN()-1)&lt;='COSTOS FIJOS'!$F$12),'COSTOS FIJOS'!$L$12,0)</f>
        <v/>
      </c>
      <c r="T17" s="67" t="str">
        <f>IF(AND((COLUMN()-1)&gt;='COSTOS FIJOS'!$E$12,(COLUMN()-1)&lt;='COSTOS FIJOS'!$F$12),'COSTOS FIJOS'!$L$12,0)</f>
        <v/>
      </c>
      <c r="U17" s="67" t="str">
        <f>IF(AND((COLUMN()-1)&gt;='COSTOS FIJOS'!$E$12,(COLUMN()-1)&lt;='COSTOS FIJOS'!$F$12),'COSTOS FIJOS'!$L$12,0)</f>
        <v/>
      </c>
      <c r="V17" s="67" t="str">
        <f>IF(AND((COLUMN()-1)&gt;='COSTOS FIJOS'!$E$12,(COLUMN()-1)&lt;='COSTOS FIJOS'!$F$12),'COSTOS FIJOS'!$L$12,0)</f>
        <v/>
      </c>
      <c r="W17" s="67" t="str">
        <f>IF(AND((COLUMN()-1)&gt;='COSTOS FIJOS'!$E$12,(COLUMN()-1)&lt;='COSTOS FIJOS'!$F$12),'COSTOS FIJOS'!$L$12,0)</f>
        <v/>
      </c>
      <c r="X17" s="67" t="str">
        <f>IF(AND((COLUMN()-1)&gt;='COSTOS FIJOS'!$E$12,(COLUMN()-1)&lt;='COSTOS FIJOS'!$F$12),'COSTOS FIJOS'!$L$12,0)</f>
        <v/>
      </c>
      <c r="Y17" s="67" t="str">
        <f>IF(AND((COLUMN()-1)&gt;='COSTOS FIJOS'!$E$12,(COLUMN()-1)&lt;='COSTOS FIJOS'!$F$12),'COSTOS FIJOS'!$L$12,0)</f>
        <v/>
      </c>
      <c r="Z17" s="67" t="str">
        <f>IF(AND((COLUMN()-1)&gt;='COSTOS FIJOS'!$E$12,(COLUMN()-1)&lt;='COSTOS FIJOS'!$F$12),'COSTOS FIJOS'!$L$12,0)</f>
        <v/>
      </c>
      <c r="AA17" s="67" t="str">
        <f>IF(AND((COLUMN()-1)&gt;='COSTOS FIJOS'!$E$12,(COLUMN()-1)&lt;='COSTOS FIJOS'!$F$12),'COSTOS FIJOS'!$L$12,0)</f>
        <v/>
      </c>
      <c r="AB17" s="67" t="str">
        <f>IF(AND((COLUMN()-1)&gt;='COSTOS FIJOS'!$E$12,(COLUMN()-1)&lt;='COSTOS FIJOS'!$F$12),'COSTOS FIJOS'!$L$12,0)</f>
        <v/>
      </c>
      <c r="AC17" s="67" t="str">
        <f>IF(AND((COLUMN()-1)&gt;='COSTOS FIJOS'!$E$12,(COLUMN()-1)&lt;='COSTOS FIJOS'!$F$12),'COSTOS FIJOS'!$L$12,0)</f>
        <v/>
      </c>
      <c r="AD17" s="67" t="str">
        <f>IF(AND((COLUMN()-1)&gt;='COSTOS FIJOS'!$E$12,(COLUMN()-1)&lt;='COSTOS FIJOS'!$F$12),'COSTOS FIJOS'!$L$12,0)</f>
        <v/>
      </c>
      <c r="AE17" s="67" t="str">
        <f>IF(AND((COLUMN()-1)&gt;='COSTOS FIJOS'!$E$12,(COLUMN()-1)&lt;='COSTOS FIJOS'!$F$12),'COSTOS FIJOS'!$L$12,0)</f>
        <v/>
      </c>
      <c r="AF17" s="67" t="str">
        <f>IF(AND((COLUMN()-1)&gt;='COSTOS FIJOS'!$E$12,(COLUMN()-1)&lt;='COSTOS FIJOS'!$F$12),'COSTOS FIJOS'!$L$12,0)</f>
        <v/>
      </c>
      <c r="AG17" s="67" t="str">
        <f>IF(AND((COLUMN()-1)&gt;='COSTOS FIJOS'!$E$12,(COLUMN()-1)&lt;='COSTOS FIJOS'!$F$12),'COSTOS FIJOS'!$L$12,0)</f>
        <v/>
      </c>
      <c r="AH17" s="67" t="str">
        <f>IF(AND((COLUMN()-1)&gt;='COSTOS FIJOS'!$E$12,(COLUMN()-1)&lt;='COSTOS FIJOS'!$F$12),'COSTOS FIJOS'!$L$12,0)</f>
        <v/>
      </c>
      <c r="AI17" s="67" t="str">
        <f>IF(AND((COLUMN()-1)&gt;='COSTOS FIJOS'!$E$12,(COLUMN()-1)&lt;='COSTOS FIJOS'!$F$12),'COSTOS FIJOS'!$L$12,0)</f>
        <v/>
      </c>
      <c r="AJ17" s="67" t="str">
        <f>IF(AND((COLUMN()-1)&gt;='COSTOS FIJOS'!$E$12,(COLUMN()-1)&lt;='COSTOS FIJOS'!$F$12),'COSTOS FIJOS'!$L$12,0)</f>
        <v/>
      </c>
      <c r="AK17" s="67" t="str">
        <f>IF(AND((COLUMN()-1)&gt;='COSTOS FIJOS'!$E$12,(COLUMN()-1)&lt;='COSTOS FIJOS'!$F$12),'COSTOS FIJOS'!$L$12,0)</f>
        <v/>
      </c>
      <c r="AL17" s="67" t="str">
        <f>IF(AND((COLUMN()-1)&gt;='COSTOS FIJOS'!$E$12,(COLUMN()-1)&lt;='COSTOS FIJOS'!$F$12),'COSTOS FIJOS'!$L$12,0)</f>
        <v/>
      </c>
      <c r="AM17" s="67" t="str">
        <f>IF(AND((COLUMN()-1)&gt;='COSTOS FIJOS'!$E$12,(COLUMN()-1)&lt;='COSTOS FIJOS'!$F$12),'COSTOS FIJOS'!$L$12,0)</f>
        <v/>
      </c>
      <c r="AN17" s="67" t="str">
        <f>IF(AND((COLUMN()-1)&gt;='COSTOS FIJOS'!$E$12,(COLUMN()-1)&lt;='COSTOS FIJOS'!$F$12),'COSTOS FIJOS'!$L$12,0)</f>
        <v/>
      </c>
      <c r="AO17" s="67" t="str">
        <f>IF(AND((COLUMN()-1)&gt;='COSTOS FIJOS'!$E$12,(COLUMN()-1)&lt;='COSTOS FIJOS'!$F$12),'COSTOS FIJOS'!$L$12,0)</f>
        <v/>
      </c>
      <c r="AP17" s="67" t="str">
        <f>IF(AND((COLUMN()-1)&gt;='COSTOS FIJOS'!$E$12,(COLUMN()-1)&lt;='COSTOS FIJOS'!$F$12),'COSTOS FIJOS'!$L$12,0)</f>
        <v/>
      </c>
      <c r="AQ17" s="67" t="str">
        <f>IF(AND((COLUMN()-1)&gt;='COSTOS FIJOS'!$E$12,(COLUMN()-1)&lt;='COSTOS FIJOS'!$F$12),'COSTOS FIJOS'!$L$12,0)</f>
        <v/>
      </c>
      <c r="AR17" s="67" t="str">
        <f>IF(AND((COLUMN()-1)&gt;='COSTOS FIJOS'!$E$12,(COLUMN()-1)&lt;='COSTOS FIJOS'!$F$12),'COSTOS FIJOS'!$L$12,0)</f>
        <v/>
      </c>
      <c r="AS17" s="67" t="str">
        <f>IF(AND((COLUMN()-1)&gt;='COSTOS FIJOS'!$E$12,(COLUMN()-1)&lt;='COSTOS FIJOS'!$F$12),'COSTOS FIJOS'!$L$12,0)</f>
        <v/>
      </c>
      <c r="AT17" s="67" t="str">
        <f>IF(AND((COLUMN()-1)&gt;='COSTOS FIJOS'!$E$12,(COLUMN()-1)&lt;='COSTOS FIJOS'!$F$12),'COSTOS FIJOS'!$L$12,0)</f>
        <v/>
      </c>
      <c r="AU17" s="67" t="str">
        <f>IF(AND((COLUMN()-1)&gt;='COSTOS FIJOS'!$E$12,(COLUMN()-1)&lt;='COSTOS FIJOS'!$F$12),'COSTOS FIJOS'!$L$12,0)</f>
        <v/>
      </c>
      <c r="AV17" s="67" t="str">
        <f>IF(AND((COLUMN()-1)&gt;='COSTOS FIJOS'!$E$12,(COLUMN()-1)&lt;='COSTOS FIJOS'!$F$12),'COSTOS FIJOS'!$L$12,0)</f>
        <v/>
      </c>
      <c r="AW17" s="67" t="str">
        <f>IF(AND((COLUMN()-1)&gt;='COSTOS FIJOS'!$E$12,(COLUMN()-1)&lt;='COSTOS FIJOS'!$F$12),'COSTOS FIJOS'!$L$12,0)</f>
        <v/>
      </c>
      <c r="AX17" s="67" t="str">
        <f>IF(AND((COLUMN()-1)&gt;='COSTOS FIJOS'!$E$12,(COLUMN()-1)&lt;='COSTOS FIJOS'!$F$12),'COSTOS FIJOS'!$L$12,0)</f>
        <v/>
      </c>
      <c r="AY17" s="67" t="str">
        <f>IF(AND((COLUMN()-1)&gt;='COSTOS FIJOS'!$E$12,(COLUMN()-1)&lt;='COSTOS FIJOS'!$F$12),'COSTOS FIJOS'!$L$12,0)</f>
        <v/>
      </c>
      <c r="AZ17" s="67" t="str">
        <f>IF(AND((COLUMN()-1)&gt;='COSTOS FIJOS'!$E$12,(COLUMN()-1)&lt;='COSTOS FIJOS'!$F$12),'COSTOS FIJOS'!$L$12,0)</f>
        <v/>
      </c>
      <c r="BA17" s="67" t="str">
        <f>IF(AND((COLUMN()-1)&gt;='COSTOS FIJOS'!$E$12,(COLUMN()-1)&lt;='COSTOS FIJOS'!$F$12),'COSTOS FIJOS'!$L$12,0)</f>
        <v/>
      </c>
    </row>
    <row r="18" spans="1:53" x14ac:dyDescent="0.35">
      <c r="A18" s="38" t="s">
        <v>338</v>
      </c>
      <c r="B18" s="16">
        <f>IF('COSTOS FIJOS'!$B$12&lt;&gt;"",0,IF(AND((COLUMN()-1)&gt;='COSTOS FIJOS'!$E$13,(COLUMN()-1)&lt;='COSTOS FIJOS'!$F$13),'COSTOS FIJOS'!$L$13,0))</f>
        <v>30.000002307692487</v>
      </c>
      <c r="C18" s="16">
        <f>IF('COSTOS FIJOS'!$B$12&lt;&gt;"",0,IF(AND((COLUMN()-1)&gt;='COSTOS FIJOS'!$E$13,(COLUMN()-1)&lt;='COSTOS FIJOS'!$F$13),'COSTOS FIJOS'!$L$13,0))</f>
        <v>30.000002307692487</v>
      </c>
      <c r="D18" s="16">
        <f>IF('COSTOS FIJOS'!$B$12&lt;&gt;"",0,IF(AND((COLUMN()-1)&gt;='COSTOS FIJOS'!$E$13,(COLUMN()-1)&lt;='COSTOS FIJOS'!$F$13),'COSTOS FIJOS'!$L$13,0))</f>
        <v>30.000002307692487</v>
      </c>
      <c r="E18" s="16">
        <f>IF('COSTOS FIJOS'!$B$12&lt;&gt;"",0,IF(AND((COLUMN()-1)&gt;='COSTOS FIJOS'!$E$13,(COLUMN()-1)&lt;='COSTOS FIJOS'!$F$13),'COSTOS FIJOS'!$L$13,0))</f>
        <v>30.000002307692487</v>
      </c>
      <c r="F18" s="16">
        <f>IF('COSTOS FIJOS'!$B$12&lt;&gt;"",0,IF(AND((COLUMN()-1)&gt;='COSTOS FIJOS'!$E$13,(COLUMN()-1)&lt;='COSTOS FIJOS'!$F$13),'COSTOS FIJOS'!$L$13,0))</f>
        <v>30.000002307692487</v>
      </c>
      <c r="G18" s="16">
        <f>IF('COSTOS FIJOS'!$B$12&lt;&gt;"",0,IF(AND((COLUMN()-1)&gt;='COSTOS FIJOS'!$E$13,(COLUMN()-1)&lt;='COSTOS FIJOS'!$F$13),'COSTOS FIJOS'!$L$13,0))</f>
        <v>30.000002307692487</v>
      </c>
      <c r="H18" s="16">
        <f>IF('COSTOS FIJOS'!$B$12&lt;&gt;"",0,IF(AND((COLUMN()-1)&gt;='COSTOS FIJOS'!$E$13,(COLUMN()-1)&lt;='COSTOS FIJOS'!$F$13),'COSTOS FIJOS'!$L$13,0))</f>
        <v>30.000002307692487</v>
      </c>
      <c r="I18" s="16">
        <f>IF('COSTOS FIJOS'!$B$12&lt;&gt;"",0,IF(AND((COLUMN()-1)&gt;='COSTOS FIJOS'!$E$13,(COLUMN()-1)&lt;='COSTOS FIJOS'!$F$13),'COSTOS FIJOS'!$L$13,0))</f>
        <v>30.000002307692487</v>
      </c>
      <c r="J18" s="16">
        <f>IF('COSTOS FIJOS'!$B$12&lt;&gt;"",0,IF(AND((COLUMN()-1)&gt;='COSTOS FIJOS'!$E$13,(COLUMN()-1)&lt;='COSTOS FIJOS'!$F$13),'COSTOS FIJOS'!$L$13,0))</f>
        <v>30.000002307692487</v>
      </c>
      <c r="K18" s="16">
        <f>IF('COSTOS FIJOS'!$B$12&lt;&gt;"",0,IF(AND((COLUMN()-1)&gt;='COSTOS FIJOS'!$E$13,(COLUMN()-1)&lt;='COSTOS FIJOS'!$F$13),'COSTOS FIJOS'!$L$13,0))</f>
        <v>30.000002307692487</v>
      </c>
      <c r="L18" s="16">
        <f>IF('COSTOS FIJOS'!$B$12&lt;&gt;"",0,IF(AND((COLUMN()-1)&gt;='COSTOS FIJOS'!$E$13,(COLUMN()-1)&lt;='COSTOS FIJOS'!$F$13),'COSTOS FIJOS'!$L$13,0))</f>
        <v>30.000002307692487</v>
      </c>
      <c r="M18" s="16">
        <f>IF('COSTOS FIJOS'!$B$12&lt;&gt;"",0,IF(AND((COLUMN()-1)&gt;='COSTOS FIJOS'!$E$13,(COLUMN()-1)&lt;='COSTOS FIJOS'!$F$13),'COSTOS FIJOS'!$L$13,0))</f>
        <v>30.000002307692487</v>
      </c>
      <c r="N18" s="16">
        <f>IF('COSTOS FIJOS'!$B$12&lt;&gt;"",0,IF(AND((COLUMN()-1)&gt;='COSTOS FIJOS'!$E$13,(COLUMN()-1)&lt;='COSTOS FIJOS'!$F$13),'COSTOS FIJOS'!$L$13,0))</f>
        <v>30.000002307692487</v>
      </c>
      <c r="O18" s="16">
        <f>IF('COSTOS FIJOS'!$B$12&lt;&gt;"",0,IF(AND((COLUMN()-1)&gt;='COSTOS FIJOS'!$E$13,(COLUMN()-1)&lt;='COSTOS FIJOS'!$F$13),'COSTOS FIJOS'!$L$13,0))</f>
        <v>30.000002307692487</v>
      </c>
      <c r="P18" s="16">
        <f>IF('COSTOS FIJOS'!$B$12&lt;&gt;"",0,IF(AND((COLUMN()-1)&gt;='COSTOS FIJOS'!$E$13,(COLUMN()-1)&lt;='COSTOS FIJOS'!$F$13),'COSTOS FIJOS'!$L$13,0))</f>
        <v>30.000002307692487</v>
      </c>
      <c r="Q18" s="16">
        <f>IF('COSTOS FIJOS'!$B$12&lt;&gt;"",0,IF(AND((COLUMN()-1)&gt;='COSTOS FIJOS'!$E$13,(COLUMN()-1)&lt;='COSTOS FIJOS'!$F$13),'COSTOS FIJOS'!$L$13,0))</f>
        <v>30.000002307692487</v>
      </c>
      <c r="R18" s="16">
        <f>IF('COSTOS FIJOS'!$B$12&lt;&gt;"",0,IF(AND((COLUMN()-1)&gt;='COSTOS FIJOS'!$E$13,(COLUMN()-1)&lt;='COSTOS FIJOS'!$F$13),'COSTOS FIJOS'!$L$13,0))</f>
        <v>30.000002307692487</v>
      </c>
      <c r="S18" s="16">
        <f>IF('COSTOS FIJOS'!$B$12&lt;&gt;"",0,IF(AND((COLUMN()-1)&gt;='COSTOS FIJOS'!$E$13,(COLUMN()-1)&lt;='COSTOS FIJOS'!$F$13),'COSTOS FIJOS'!$L$13,0))</f>
        <v>30.000002307692487</v>
      </c>
      <c r="T18" s="16">
        <f>IF('COSTOS FIJOS'!$B$12&lt;&gt;"",0,IF(AND((COLUMN()-1)&gt;='COSTOS FIJOS'!$E$13,(COLUMN()-1)&lt;='COSTOS FIJOS'!$F$13),'COSTOS FIJOS'!$L$13,0))</f>
        <v>30.000002307692487</v>
      </c>
      <c r="U18" s="16">
        <f>IF('COSTOS FIJOS'!$B$12&lt;&gt;"",0,IF(AND((COLUMN()-1)&gt;='COSTOS FIJOS'!$E$13,(COLUMN()-1)&lt;='COSTOS FIJOS'!$F$13),'COSTOS FIJOS'!$L$13,0))</f>
        <v>30.000002307692487</v>
      </c>
      <c r="V18" s="16">
        <f>IF('COSTOS FIJOS'!$B$12&lt;&gt;"",0,IF(AND((COLUMN()-1)&gt;='COSTOS FIJOS'!$E$13,(COLUMN()-1)&lt;='COSTOS FIJOS'!$F$13),'COSTOS FIJOS'!$L$13,0))</f>
        <v>30.000002307692487</v>
      </c>
      <c r="W18" s="16">
        <f>IF('COSTOS FIJOS'!$B$12&lt;&gt;"",0,IF(AND((COLUMN()-1)&gt;='COSTOS FIJOS'!$E$13,(COLUMN()-1)&lt;='COSTOS FIJOS'!$F$13),'COSTOS FIJOS'!$L$13,0))</f>
        <v>30.000002307692487</v>
      </c>
      <c r="X18" s="16">
        <f>IF('COSTOS FIJOS'!$B$12&lt;&gt;"",0,IF(AND((COLUMN()-1)&gt;='COSTOS FIJOS'!$E$13,(COLUMN()-1)&lt;='COSTOS FIJOS'!$F$13),'COSTOS FIJOS'!$L$13,0))</f>
        <v>30.000002307692487</v>
      </c>
      <c r="Y18" s="16">
        <f>IF('COSTOS FIJOS'!$B$12&lt;&gt;"",0,IF(AND((COLUMN()-1)&gt;='COSTOS FIJOS'!$E$13,(COLUMN()-1)&lt;='COSTOS FIJOS'!$F$13),'COSTOS FIJOS'!$L$13,0))</f>
        <v>30.000002307692487</v>
      </c>
      <c r="Z18" s="16">
        <f>IF('COSTOS FIJOS'!$B$12&lt;&gt;"",0,IF(AND((COLUMN()-1)&gt;='COSTOS FIJOS'!$E$13,(COLUMN()-1)&lt;='COSTOS FIJOS'!$F$13),'COSTOS FIJOS'!$L$13,0))</f>
        <v>30.000002307692487</v>
      </c>
      <c r="AA18" s="16">
        <f>IF('COSTOS FIJOS'!$B$12&lt;&gt;"",0,IF(AND((COLUMN()-1)&gt;='COSTOS FIJOS'!$E$13,(COLUMN()-1)&lt;='COSTOS FIJOS'!$F$13),'COSTOS FIJOS'!$L$13,0))</f>
        <v>30.000002307692487</v>
      </c>
      <c r="AB18" s="16">
        <f>IF('COSTOS FIJOS'!$B$12&lt;&gt;"",0,IF(AND((COLUMN()-1)&gt;='COSTOS FIJOS'!$E$13,(COLUMN()-1)&lt;='COSTOS FIJOS'!$F$13),'COSTOS FIJOS'!$L$13,0))</f>
        <v>30.000002307692487</v>
      </c>
      <c r="AC18" s="16">
        <f>IF('COSTOS FIJOS'!$B$12&lt;&gt;"",0,IF(AND((COLUMN()-1)&gt;='COSTOS FIJOS'!$E$13,(COLUMN()-1)&lt;='COSTOS FIJOS'!$F$13),'COSTOS FIJOS'!$L$13,0))</f>
        <v>30.000002307692487</v>
      </c>
      <c r="AD18" s="16">
        <f>IF('COSTOS FIJOS'!$B$12&lt;&gt;"",0,IF(AND((COLUMN()-1)&gt;='COSTOS FIJOS'!$E$13,(COLUMN()-1)&lt;='COSTOS FIJOS'!$F$13),'COSTOS FIJOS'!$L$13,0))</f>
        <v>30.000002307692487</v>
      </c>
      <c r="AE18" s="16">
        <f>IF('COSTOS FIJOS'!$B$12&lt;&gt;"",0,IF(AND((COLUMN()-1)&gt;='COSTOS FIJOS'!$E$13,(COLUMN()-1)&lt;='COSTOS FIJOS'!$F$13),'COSTOS FIJOS'!$L$13,0))</f>
        <v>30.000002307692487</v>
      </c>
      <c r="AF18" s="16">
        <f>IF('COSTOS FIJOS'!$B$12&lt;&gt;"",0,IF(AND((COLUMN()-1)&gt;='COSTOS FIJOS'!$E$13,(COLUMN()-1)&lt;='COSTOS FIJOS'!$F$13),'COSTOS FIJOS'!$L$13,0))</f>
        <v>30.000002307692487</v>
      </c>
      <c r="AG18" s="16">
        <f>IF('COSTOS FIJOS'!$B$12&lt;&gt;"",0,IF(AND((COLUMN()-1)&gt;='COSTOS FIJOS'!$E$13,(COLUMN()-1)&lt;='COSTOS FIJOS'!$F$13),'COSTOS FIJOS'!$L$13,0))</f>
        <v>30.000002307692487</v>
      </c>
      <c r="AH18" s="16">
        <f>IF('COSTOS FIJOS'!$B$12&lt;&gt;"",0,IF(AND((COLUMN()-1)&gt;='COSTOS FIJOS'!$E$13,(COLUMN()-1)&lt;='COSTOS FIJOS'!$F$13),'COSTOS FIJOS'!$L$13,0))</f>
        <v>30.000002307692487</v>
      </c>
      <c r="AI18" s="16">
        <f>IF('COSTOS FIJOS'!$B$12&lt;&gt;"",0,IF(AND((COLUMN()-1)&gt;='COSTOS FIJOS'!$E$13,(COLUMN()-1)&lt;='COSTOS FIJOS'!$F$13),'COSTOS FIJOS'!$L$13,0))</f>
        <v>30.000002307692487</v>
      </c>
      <c r="AJ18" s="16">
        <f>IF('COSTOS FIJOS'!$B$12&lt;&gt;"",0,IF(AND((COLUMN()-1)&gt;='COSTOS FIJOS'!$E$13,(COLUMN()-1)&lt;='COSTOS FIJOS'!$F$13),'COSTOS FIJOS'!$L$13,0))</f>
        <v>30.000002307692487</v>
      </c>
      <c r="AK18" s="16">
        <f>IF('COSTOS FIJOS'!$B$12&lt;&gt;"",0,IF(AND((COLUMN()-1)&gt;='COSTOS FIJOS'!$E$13,(COLUMN()-1)&lt;='COSTOS FIJOS'!$F$13),'COSTOS FIJOS'!$L$13,0))</f>
        <v>30.000002307692487</v>
      </c>
      <c r="AL18" s="16">
        <f>IF('COSTOS FIJOS'!$B$12&lt;&gt;"",0,IF(AND((COLUMN()-1)&gt;='COSTOS FIJOS'!$E$13,(COLUMN()-1)&lt;='COSTOS FIJOS'!$F$13),'COSTOS FIJOS'!$L$13,0))</f>
        <v>30.000002307692487</v>
      </c>
      <c r="AM18" s="16">
        <f>IF('COSTOS FIJOS'!$B$12&lt;&gt;"",0,IF(AND((COLUMN()-1)&gt;='COSTOS FIJOS'!$E$13,(COLUMN()-1)&lt;='COSTOS FIJOS'!$F$13),'COSTOS FIJOS'!$L$13,0))</f>
        <v>30.000002307692487</v>
      </c>
      <c r="AN18" s="16">
        <f>IF('COSTOS FIJOS'!$B$12&lt;&gt;"",0,IF(AND((COLUMN()-1)&gt;='COSTOS FIJOS'!$E$13,(COLUMN()-1)&lt;='COSTOS FIJOS'!$F$13),'COSTOS FIJOS'!$L$13,0))</f>
        <v>30.000002307692487</v>
      </c>
      <c r="AO18" s="16">
        <f>IF('COSTOS FIJOS'!$B$12&lt;&gt;"",0,IF(AND((COLUMN()-1)&gt;='COSTOS FIJOS'!$E$13,(COLUMN()-1)&lt;='COSTOS FIJOS'!$F$13),'COSTOS FIJOS'!$L$13,0))</f>
        <v>30.000002307692487</v>
      </c>
      <c r="AP18" s="16">
        <f>IF('COSTOS FIJOS'!$B$12&lt;&gt;"",0,IF(AND((COLUMN()-1)&gt;='COSTOS FIJOS'!$E$13,(COLUMN()-1)&lt;='COSTOS FIJOS'!$F$13),'COSTOS FIJOS'!$L$13,0))</f>
        <v>30.000002307692487</v>
      </c>
      <c r="AQ18" s="16">
        <f>IF('COSTOS FIJOS'!$B$12&lt;&gt;"",0,IF(AND((COLUMN()-1)&gt;='COSTOS FIJOS'!$E$13,(COLUMN()-1)&lt;='COSTOS FIJOS'!$F$13),'COSTOS FIJOS'!$L$13,0))</f>
        <v>30.000002307692487</v>
      </c>
      <c r="AR18" s="16">
        <f>IF('COSTOS FIJOS'!$B$12&lt;&gt;"",0,IF(AND((COLUMN()-1)&gt;='COSTOS FIJOS'!$E$13,(COLUMN()-1)&lt;='COSTOS FIJOS'!$F$13),'COSTOS FIJOS'!$L$13,0))</f>
        <v>30.000002307692487</v>
      </c>
      <c r="AS18" s="16">
        <f>IF('COSTOS FIJOS'!$B$12&lt;&gt;"",0,IF(AND((COLUMN()-1)&gt;='COSTOS FIJOS'!$E$13,(COLUMN()-1)&lt;='COSTOS FIJOS'!$F$13),'COSTOS FIJOS'!$L$13,0))</f>
        <v>30.000002307692487</v>
      </c>
      <c r="AT18" s="16">
        <f>IF('COSTOS FIJOS'!$B$12&lt;&gt;"",0,IF(AND((COLUMN()-1)&gt;='COSTOS FIJOS'!$E$13,(COLUMN()-1)&lt;='COSTOS FIJOS'!$F$13),'COSTOS FIJOS'!$L$13,0))</f>
        <v>30.000002307692487</v>
      </c>
      <c r="AU18" s="16">
        <f>IF('COSTOS FIJOS'!$B$12&lt;&gt;"",0,IF(AND((COLUMN()-1)&gt;='COSTOS FIJOS'!$E$13,(COLUMN()-1)&lt;='COSTOS FIJOS'!$F$13),'COSTOS FIJOS'!$L$13,0))</f>
        <v>30.000002307692487</v>
      </c>
      <c r="AV18" s="16">
        <f>IF('COSTOS FIJOS'!$B$12&lt;&gt;"",0,IF(AND((COLUMN()-1)&gt;='COSTOS FIJOS'!$E$13,(COLUMN()-1)&lt;='COSTOS FIJOS'!$F$13),'COSTOS FIJOS'!$L$13,0))</f>
        <v>30.000002307692487</v>
      </c>
      <c r="AW18" s="16">
        <f>IF('COSTOS FIJOS'!$B$12&lt;&gt;"",0,IF(AND((COLUMN()-1)&gt;='COSTOS FIJOS'!$E$13,(COLUMN()-1)&lt;='COSTOS FIJOS'!$F$13),'COSTOS FIJOS'!$L$13,0))</f>
        <v>30.000002307692487</v>
      </c>
      <c r="AX18" s="16">
        <f>IF('COSTOS FIJOS'!$B$12&lt;&gt;"",0,IF(AND((COLUMN()-1)&gt;='COSTOS FIJOS'!$E$13,(COLUMN()-1)&lt;='COSTOS FIJOS'!$F$13),'COSTOS FIJOS'!$L$13,0))</f>
        <v>30.000002307692487</v>
      </c>
      <c r="AY18" s="16">
        <f>IF('COSTOS FIJOS'!$B$12&lt;&gt;"",0,IF(AND((COLUMN()-1)&gt;='COSTOS FIJOS'!$E$13,(COLUMN()-1)&lt;='COSTOS FIJOS'!$F$13),'COSTOS FIJOS'!$L$13,0))</f>
        <v>30.000002307692487</v>
      </c>
      <c r="AZ18" s="16">
        <f>IF('COSTOS FIJOS'!$B$12&lt;&gt;"",0,IF(AND((COLUMN()-1)&gt;='COSTOS FIJOS'!$E$13,(COLUMN()-1)&lt;='COSTOS FIJOS'!$F$13),'COSTOS FIJOS'!$L$13,0))</f>
        <v>30.000002307692487</v>
      </c>
      <c r="BA18" s="16">
        <f>IF('COSTOS FIJOS'!$B$12&lt;&gt;"",0,IF(AND((COLUMN()-1)&gt;='COSTOS FIJOS'!$E$13,(COLUMN()-1)&lt;='COSTOS FIJOS'!$F$13),'COSTOS FIJOS'!$L$13,0))</f>
        <v>30.000002307692487</v>
      </c>
    </row>
    <row r="19" spans="1:53" x14ac:dyDescent="0.35">
      <c r="A19" s="38" t="s">
        <v>46</v>
      </c>
      <c r="B19" s="16">
        <f>IF('COSTOS FIJOS'!$B$12&lt;&gt;"",0,IF(AND((COLUMN()-1)&gt;='COSTOS FIJOS'!$E$14,(COLUMN()-1)&lt;='COSTOS FIJOS'!$F$14),'COSTOS FIJOS'!$L$14,0))</f>
        <v>4.6153849704142287</v>
      </c>
      <c r="C19" s="16">
        <f>IF('COSTOS FIJOS'!$B$12&lt;&gt;"",0,IF(AND((COLUMN()-1)&gt;='COSTOS FIJOS'!$E$14,(COLUMN()-1)&lt;='COSTOS FIJOS'!$F$14),'COSTOS FIJOS'!$L$14,0))</f>
        <v>4.6153849704142287</v>
      </c>
      <c r="D19" s="16">
        <f>IF('COSTOS FIJOS'!$B$12&lt;&gt;"",0,IF(AND((COLUMN()-1)&gt;='COSTOS FIJOS'!$E$14,(COLUMN()-1)&lt;='COSTOS FIJOS'!$F$14),'COSTOS FIJOS'!$L$14,0))</f>
        <v>4.6153849704142287</v>
      </c>
      <c r="E19" s="16">
        <f>IF('COSTOS FIJOS'!$B$12&lt;&gt;"",0,IF(AND((COLUMN()-1)&gt;='COSTOS FIJOS'!$E$14,(COLUMN()-1)&lt;='COSTOS FIJOS'!$F$14),'COSTOS FIJOS'!$L$14,0))</f>
        <v>4.6153849704142287</v>
      </c>
      <c r="F19" s="16">
        <f>IF('COSTOS FIJOS'!$B$12&lt;&gt;"",0,IF(AND((COLUMN()-1)&gt;='COSTOS FIJOS'!$E$14,(COLUMN()-1)&lt;='COSTOS FIJOS'!$F$14),'COSTOS FIJOS'!$L$14,0))</f>
        <v>4.6153849704142287</v>
      </c>
      <c r="G19" s="16">
        <f>IF('COSTOS FIJOS'!$B$12&lt;&gt;"",0,IF(AND((COLUMN()-1)&gt;='COSTOS FIJOS'!$E$14,(COLUMN()-1)&lt;='COSTOS FIJOS'!$F$14),'COSTOS FIJOS'!$L$14,0))</f>
        <v>4.6153849704142287</v>
      </c>
      <c r="H19" s="16">
        <f>IF('COSTOS FIJOS'!$B$12&lt;&gt;"",0,IF(AND((COLUMN()-1)&gt;='COSTOS FIJOS'!$E$14,(COLUMN()-1)&lt;='COSTOS FIJOS'!$F$14),'COSTOS FIJOS'!$L$14,0))</f>
        <v>4.6153849704142287</v>
      </c>
      <c r="I19" s="16">
        <f>IF('COSTOS FIJOS'!$B$12&lt;&gt;"",0,IF(AND((COLUMN()-1)&gt;='COSTOS FIJOS'!$E$14,(COLUMN()-1)&lt;='COSTOS FIJOS'!$F$14),'COSTOS FIJOS'!$L$14,0))</f>
        <v>4.6153849704142287</v>
      </c>
      <c r="J19" s="16">
        <f>IF('COSTOS FIJOS'!$B$12&lt;&gt;"",0,IF(AND((COLUMN()-1)&gt;='COSTOS FIJOS'!$E$14,(COLUMN()-1)&lt;='COSTOS FIJOS'!$F$14),'COSTOS FIJOS'!$L$14,0))</f>
        <v>4.6153849704142287</v>
      </c>
      <c r="K19" s="16">
        <f>IF('COSTOS FIJOS'!$B$12&lt;&gt;"",0,IF(AND((COLUMN()-1)&gt;='COSTOS FIJOS'!$E$14,(COLUMN()-1)&lt;='COSTOS FIJOS'!$F$14),'COSTOS FIJOS'!$L$14,0))</f>
        <v>4.6153849704142287</v>
      </c>
      <c r="L19" s="16">
        <f>IF('COSTOS FIJOS'!$B$12&lt;&gt;"",0,IF(AND((COLUMN()-1)&gt;='COSTOS FIJOS'!$E$14,(COLUMN()-1)&lt;='COSTOS FIJOS'!$F$14),'COSTOS FIJOS'!$L$14,0))</f>
        <v>4.6153849704142287</v>
      </c>
      <c r="M19" s="16">
        <f>IF('COSTOS FIJOS'!$B$12&lt;&gt;"",0,IF(AND((COLUMN()-1)&gt;='COSTOS FIJOS'!$E$14,(COLUMN()-1)&lt;='COSTOS FIJOS'!$F$14),'COSTOS FIJOS'!$L$14,0))</f>
        <v>4.6153849704142287</v>
      </c>
      <c r="N19" s="16">
        <f>IF('COSTOS FIJOS'!$B$12&lt;&gt;"",0,IF(AND((COLUMN()-1)&gt;='COSTOS FIJOS'!$E$14,(COLUMN()-1)&lt;='COSTOS FIJOS'!$F$14),'COSTOS FIJOS'!$L$14,0))</f>
        <v>4.6153849704142287</v>
      </c>
      <c r="O19" s="16">
        <f>IF('COSTOS FIJOS'!$B$12&lt;&gt;"",0,IF(AND((COLUMN()-1)&gt;='COSTOS FIJOS'!$E$14,(COLUMN()-1)&lt;='COSTOS FIJOS'!$F$14),'COSTOS FIJOS'!$L$14,0))</f>
        <v>4.6153849704142287</v>
      </c>
      <c r="P19" s="16">
        <f>IF('COSTOS FIJOS'!$B$12&lt;&gt;"",0,IF(AND((COLUMN()-1)&gt;='COSTOS FIJOS'!$E$14,(COLUMN()-1)&lt;='COSTOS FIJOS'!$F$14),'COSTOS FIJOS'!$L$14,0))</f>
        <v>4.6153849704142287</v>
      </c>
      <c r="Q19" s="16">
        <f>IF('COSTOS FIJOS'!$B$12&lt;&gt;"",0,IF(AND((COLUMN()-1)&gt;='COSTOS FIJOS'!$E$14,(COLUMN()-1)&lt;='COSTOS FIJOS'!$F$14),'COSTOS FIJOS'!$L$14,0))</f>
        <v>4.6153849704142287</v>
      </c>
      <c r="R19" s="16">
        <f>IF('COSTOS FIJOS'!$B$12&lt;&gt;"",0,IF(AND((COLUMN()-1)&gt;='COSTOS FIJOS'!$E$14,(COLUMN()-1)&lt;='COSTOS FIJOS'!$F$14),'COSTOS FIJOS'!$L$14,0))</f>
        <v>4.6153849704142287</v>
      </c>
      <c r="S19" s="16">
        <f>IF('COSTOS FIJOS'!$B$12&lt;&gt;"",0,IF(AND((COLUMN()-1)&gt;='COSTOS FIJOS'!$E$14,(COLUMN()-1)&lt;='COSTOS FIJOS'!$F$14),'COSTOS FIJOS'!$L$14,0))</f>
        <v>4.6153849704142287</v>
      </c>
      <c r="T19" s="16">
        <f>IF('COSTOS FIJOS'!$B$12&lt;&gt;"",0,IF(AND((COLUMN()-1)&gt;='COSTOS FIJOS'!$E$14,(COLUMN()-1)&lt;='COSTOS FIJOS'!$F$14),'COSTOS FIJOS'!$L$14,0))</f>
        <v>4.6153849704142287</v>
      </c>
      <c r="U19" s="16">
        <f>IF('COSTOS FIJOS'!$B$12&lt;&gt;"",0,IF(AND((COLUMN()-1)&gt;='COSTOS FIJOS'!$E$14,(COLUMN()-1)&lt;='COSTOS FIJOS'!$F$14),'COSTOS FIJOS'!$L$14,0))</f>
        <v>4.6153849704142287</v>
      </c>
      <c r="V19" s="16">
        <f>IF('COSTOS FIJOS'!$B$12&lt;&gt;"",0,IF(AND((COLUMN()-1)&gt;='COSTOS FIJOS'!$E$14,(COLUMN()-1)&lt;='COSTOS FIJOS'!$F$14),'COSTOS FIJOS'!$L$14,0))</f>
        <v>4.6153849704142287</v>
      </c>
      <c r="W19" s="16">
        <f>IF('COSTOS FIJOS'!$B$12&lt;&gt;"",0,IF(AND((COLUMN()-1)&gt;='COSTOS FIJOS'!$E$14,(COLUMN()-1)&lt;='COSTOS FIJOS'!$F$14),'COSTOS FIJOS'!$L$14,0))</f>
        <v>4.6153849704142287</v>
      </c>
      <c r="X19" s="16">
        <f>IF('COSTOS FIJOS'!$B$12&lt;&gt;"",0,IF(AND((COLUMN()-1)&gt;='COSTOS FIJOS'!$E$14,(COLUMN()-1)&lt;='COSTOS FIJOS'!$F$14),'COSTOS FIJOS'!$L$14,0))</f>
        <v>4.6153849704142287</v>
      </c>
      <c r="Y19" s="16">
        <f>IF('COSTOS FIJOS'!$B$12&lt;&gt;"",0,IF(AND((COLUMN()-1)&gt;='COSTOS FIJOS'!$E$14,(COLUMN()-1)&lt;='COSTOS FIJOS'!$F$14),'COSTOS FIJOS'!$L$14,0))</f>
        <v>4.6153849704142287</v>
      </c>
      <c r="Z19" s="16">
        <f>IF('COSTOS FIJOS'!$B$12&lt;&gt;"",0,IF(AND((COLUMN()-1)&gt;='COSTOS FIJOS'!$E$14,(COLUMN()-1)&lt;='COSTOS FIJOS'!$F$14),'COSTOS FIJOS'!$L$14,0))</f>
        <v>4.6153849704142287</v>
      </c>
      <c r="AA19" s="16">
        <f>IF('COSTOS FIJOS'!$B$12&lt;&gt;"",0,IF(AND((COLUMN()-1)&gt;='COSTOS FIJOS'!$E$14,(COLUMN()-1)&lt;='COSTOS FIJOS'!$F$14),'COSTOS FIJOS'!$L$14,0))</f>
        <v>4.6153849704142287</v>
      </c>
      <c r="AB19" s="16">
        <f>IF('COSTOS FIJOS'!$B$12&lt;&gt;"",0,IF(AND((COLUMN()-1)&gt;='COSTOS FIJOS'!$E$14,(COLUMN()-1)&lt;='COSTOS FIJOS'!$F$14),'COSTOS FIJOS'!$L$14,0))</f>
        <v>4.6153849704142287</v>
      </c>
      <c r="AC19" s="16">
        <f>IF('COSTOS FIJOS'!$B$12&lt;&gt;"",0,IF(AND((COLUMN()-1)&gt;='COSTOS FIJOS'!$E$14,(COLUMN()-1)&lt;='COSTOS FIJOS'!$F$14),'COSTOS FIJOS'!$L$14,0))</f>
        <v>4.6153849704142287</v>
      </c>
      <c r="AD19" s="16">
        <f>IF('COSTOS FIJOS'!$B$12&lt;&gt;"",0,IF(AND((COLUMN()-1)&gt;='COSTOS FIJOS'!$E$14,(COLUMN()-1)&lt;='COSTOS FIJOS'!$F$14),'COSTOS FIJOS'!$L$14,0))</f>
        <v>4.6153849704142287</v>
      </c>
      <c r="AE19" s="16">
        <f>IF('COSTOS FIJOS'!$B$12&lt;&gt;"",0,IF(AND((COLUMN()-1)&gt;='COSTOS FIJOS'!$E$14,(COLUMN()-1)&lt;='COSTOS FIJOS'!$F$14),'COSTOS FIJOS'!$L$14,0))</f>
        <v>4.6153849704142287</v>
      </c>
      <c r="AF19" s="16">
        <f>IF('COSTOS FIJOS'!$B$12&lt;&gt;"",0,IF(AND((COLUMN()-1)&gt;='COSTOS FIJOS'!$E$14,(COLUMN()-1)&lt;='COSTOS FIJOS'!$F$14),'COSTOS FIJOS'!$L$14,0))</f>
        <v>4.6153849704142287</v>
      </c>
      <c r="AG19" s="16">
        <f>IF('COSTOS FIJOS'!$B$12&lt;&gt;"",0,IF(AND((COLUMN()-1)&gt;='COSTOS FIJOS'!$E$14,(COLUMN()-1)&lt;='COSTOS FIJOS'!$F$14),'COSTOS FIJOS'!$L$14,0))</f>
        <v>4.6153849704142287</v>
      </c>
      <c r="AH19" s="16">
        <f>IF('COSTOS FIJOS'!$B$12&lt;&gt;"",0,IF(AND((COLUMN()-1)&gt;='COSTOS FIJOS'!$E$14,(COLUMN()-1)&lt;='COSTOS FIJOS'!$F$14),'COSTOS FIJOS'!$L$14,0))</f>
        <v>4.6153849704142287</v>
      </c>
      <c r="AI19" s="16">
        <f>IF('COSTOS FIJOS'!$B$12&lt;&gt;"",0,IF(AND((COLUMN()-1)&gt;='COSTOS FIJOS'!$E$14,(COLUMN()-1)&lt;='COSTOS FIJOS'!$F$14),'COSTOS FIJOS'!$L$14,0))</f>
        <v>4.6153849704142287</v>
      </c>
      <c r="AJ19" s="16">
        <f>IF('COSTOS FIJOS'!$B$12&lt;&gt;"",0,IF(AND((COLUMN()-1)&gt;='COSTOS FIJOS'!$E$14,(COLUMN()-1)&lt;='COSTOS FIJOS'!$F$14),'COSTOS FIJOS'!$L$14,0))</f>
        <v>4.6153849704142287</v>
      </c>
      <c r="AK19" s="16">
        <f>IF('COSTOS FIJOS'!$B$12&lt;&gt;"",0,IF(AND((COLUMN()-1)&gt;='COSTOS FIJOS'!$E$14,(COLUMN()-1)&lt;='COSTOS FIJOS'!$F$14),'COSTOS FIJOS'!$L$14,0))</f>
        <v>4.6153849704142287</v>
      </c>
      <c r="AL19" s="16">
        <f>IF('COSTOS FIJOS'!$B$12&lt;&gt;"",0,IF(AND((COLUMN()-1)&gt;='COSTOS FIJOS'!$E$14,(COLUMN()-1)&lt;='COSTOS FIJOS'!$F$14),'COSTOS FIJOS'!$L$14,0))</f>
        <v>4.6153849704142287</v>
      </c>
      <c r="AM19" s="16">
        <f>IF('COSTOS FIJOS'!$B$12&lt;&gt;"",0,IF(AND((COLUMN()-1)&gt;='COSTOS FIJOS'!$E$14,(COLUMN()-1)&lt;='COSTOS FIJOS'!$F$14),'COSTOS FIJOS'!$L$14,0))</f>
        <v>4.6153849704142287</v>
      </c>
      <c r="AN19" s="16">
        <f>IF('COSTOS FIJOS'!$B$12&lt;&gt;"",0,IF(AND((COLUMN()-1)&gt;='COSTOS FIJOS'!$E$14,(COLUMN()-1)&lt;='COSTOS FIJOS'!$F$14),'COSTOS FIJOS'!$L$14,0))</f>
        <v>4.6153849704142287</v>
      </c>
      <c r="AO19" s="16">
        <f>IF('COSTOS FIJOS'!$B$12&lt;&gt;"",0,IF(AND((COLUMN()-1)&gt;='COSTOS FIJOS'!$E$14,(COLUMN()-1)&lt;='COSTOS FIJOS'!$F$14),'COSTOS FIJOS'!$L$14,0))</f>
        <v>4.6153849704142287</v>
      </c>
      <c r="AP19" s="16">
        <f>IF('COSTOS FIJOS'!$B$12&lt;&gt;"",0,IF(AND((COLUMN()-1)&gt;='COSTOS FIJOS'!$E$14,(COLUMN()-1)&lt;='COSTOS FIJOS'!$F$14),'COSTOS FIJOS'!$L$14,0))</f>
        <v>4.6153849704142287</v>
      </c>
      <c r="AQ19" s="16">
        <f>IF('COSTOS FIJOS'!$B$12&lt;&gt;"",0,IF(AND((COLUMN()-1)&gt;='COSTOS FIJOS'!$E$14,(COLUMN()-1)&lt;='COSTOS FIJOS'!$F$14),'COSTOS FIJOS'!$L$14,0))</f>
        <v>4.6153849704142287</v>
      </c>
      <c r="AR19" s="16">
        <f>IF('COSTOS FIJOS'!$B$12&lt;&gt;"",0,IF(AND((COLUMN()-1)&gt;='COSTOS FIJOS'!$E$14,(COLUMN()-1)&lt;='COSTOS FIJOS'!$F$14),'COSTOS FIJOS'!$L$14,0))</f>
        <v>4.6153849704142287</v>
      </c>
      <c r="AS19" s="16">
        <f>IF('COSTOS FIJOS'!$B$12&lt;&gt;"",0,IF(AND((COLUMN()-1)&gt;='COSTOS FIJOS'!$E$14,(COLUMN()-1)&lt;='COSTOS FIJOS'!$F$14),'COSTOS FIJOS'!$L$14,0))</f>
        <v>4.6153849704142287</v>
      </c>
      <c r="AT19" s="16">
        <f>IF('COSTOS FIJOS'!$B$12&lt;&gt;"",0,IF(AND((COLUMN()-1)&gt;='COSTOS FIJOS'!$E$14,(COLUMN()-1)&lt;='COSTOS FIJOS'!$F$14),'COSTOS FIJOS'!$L$14,0))</f>
        <v>4.6153849704142287</v>
      </c>
      <c r="AU19" s="16">
        <f>IF('COSTOS FIJOS'!$B$12&lt;&gt;"",0,IF(AND((COLUMN()-1)&gt;='COSTOS FIJOS'!$E$14,(COLUMN()-1)&lt;='COSTOS FIJOS'!$F$14),'COSTOS FIJOS'!$L$14,0))</f>
        <v>4.6153849704142287</v>
      </c>
      <c r="AV19" s="16">
        <f>IF('COSTOS FIJOS'!$B$12&lt;&gt;"",0,IF(AND((COLUMN()-1)&gt;='COSTOS FIJOS'!$E$14,(COLUMN()-1)&lt;='COSTOS FIJOS'!$F$14),'COSTOS FIJOS'!$L$14,0))</f>
        <v>4.6153849704142287</v>
      </c>
      <c r="AW19" s="16">
        <f>IF('COSTOS FIJOS'!$B$12&lt;&gt;"",0,IF(AND((COLUMN()-1)&gt;='COSTOS FIJOS'!$E$14,(COLUMN()-1)&lt;='COSTOS FIJOS'!$F$14),'COSTOS FIJOS'!$L$14,0))</f>
        <v>4.6153849704142287</v>
      </c>
      <c r="AX19" s="16">
        <f>IF('COSTOS FIJOS'!$B$12&lt;&gt;"",0,IF(AND((COLUMN()-1)&gt;='COSTOS FIJOS'!$E$14,(COLUMN()-1)&lt;='COSTOS FIJOS'!$F$14),'COSTOS FIJOS'!$L$14,0))</f>
        <v>4.6153849704142287</v>
      </c>
      <c r="AY19" s="16">
        <f>IF('COSTOS FIJOS'!$B$12&lt;&gt;"",0,IF(AND((COLUMN()-1)&gt;='COSTOS FIJOS'!$E$14,(COLUMN()-1)&lt;='COSTOS FIJOS'!$F$14),'COSTOS FIJOS'!$L$14,0))</f>
        <v>4.6153849704142287</v>
      </c>
      <c r="AZ19" s="16">
        <f>IF('COSTOS FIJOS'!$B$12&lt;&gt;"",0,IF(AND((COLUMN()-1)&gt;='COSTOS FIJOS'!$E$14,(COLUMN()-1)&lt;='COSTOS FIJOS'!$F$14),'COSTOS FIJOS'!$L$14,0))</f>
        <v>4.6153849704142287</v>
      </c>
      <c r="BA19" s="16">
        <f>IF('COSTOS FIJOS'!$B$12&lt;&gt;"",0,IF(AND((COLUMN()-1)&gt;='COSTOS FIJOS'!$E$14,(COLUMN()-1)&lt;='COSTOS FIJOS'!$F$14),'COSTOS FIJOS'!$L$14,0))</f>
        <v>4.6153849704142287</v>
      </c>
    </row>
    <row r="20" spans="1:53" x14ac:dyDescent="0.35">
      <c r="A20" s="50" t="s">
        <v>130</v>
      </c>
      <c r="B20" s="67" t="str">
        <f>IF(AND((COLUMN()-1)&gt;='COSTOS FIJOS'!$E$15,(COLUMN()-1)&lt;='COSTOS FIJOS'!$F$15),'COSTOS FIJOS'!$L$15,0)</f>
        <v/>
      </c>
      <c r="C20" s="67" t="str">
        <f>IF(AND((COLUMN()-1)&gt;='COSTOS FIJOS'!$E$15,(COLUMN()-1)&lt;='COSTOS FIJOS'!$F$15),'COSTOS FIJOS'!$L$15,0)</f>
        <v/>
      </c>
      <c r="D20" s="67" t="str">
        <f>IF(AND((COLUMN()-1)&gt;='COSTOS FIJOS'!$E$15,(COLUMN()-1)&lt;='COSTOS FIJOS'!$F$15),'COSTOS FIJOS'!$L$15,0)</f>
        <v/>
      </c>
      <c r="E20" s="67" t="str">
        <f>IF(AND((COLUMN()-1)&gt;='COSTOS FIJOS'!$E$15,(COLUMN()-1)&lt;='COSTOS FIJOS'!$F$15),'COSTOS FIJOS'!$L$15,0)</f>
        <v/>
      </c>
      <c r="F20" s="67" t="str">
        <f>IF(AND((COLUMN()-1)&gt;='COSTOS FIJOS'!$E$15,(COLUMN()-1)&lt;='COSTOS FIJOS'!$F$15),'COSTOS FIJOS'!$L$15,0)</f>
        <v/>
      </c>
      <c r="G20" s="67" t="str">
        <f>IF(AND((COLUMN()-1)&gt;='COSTOS FIJOS'!$E$15,(COLUMN()-1)&lt;='COSTOS FIJOS'!$F$15),'COSTOS FIJOS'!$L$15,0)</f>
        <v/>
      </c>
      <c r="H20" s="67" t="str">
        <f>IF(AND((COLUMN()-1)&gt;='COSTOS FIJOS'!$E$15,(COLUMN()-1)&lt;='COSTOS FIJOS'!$F$15),'COSTOS FIJOS'!$L$15,0)</f>
        <v/>
      </c>
      <c r="I20" s="67" t="str">
        <f>IF(AND((COLUMN()-1)&gt;='COSTOS FIJOS'!$E$15,(COLUMN()-1)&lt;='COSTOS FIJOS'!$F$15),'COSTOS FIJOS'!$L$15,0)</f>
        <v/>
      </c>
      <c r="J20" s="67" t="str">
        <f>IF(AND((COLUMN()-1)&gt;='COSTOS FIJOS'!$E$15,(COLUMN()-1)&lt;='COSTOS FIJOS'!$F$15),'COSTOS FIJOS'!$L$15,0)</f>
        <v/>
      </c>
      <c r="K20" s="67" t="str">
        <f>IF(AND((COLUMN()-1)&gt;='COSTOS FIJOS'!$E$15,(COLUMN()-1)&lt;='COSTOS FIJOS'!$F$15),'COSTOS FIJOS'!$L$15,0)</f>
        <v/>
      </c>
      <c r="L20" s="67" t="str">
        <f>IF(AND((COLUMN()-1)&gt;='COSTOS FIJOS'!$E$15,(COLUMN()-1)&lt;='COSTOS FIJOS'!$F$15),'COSTOS FIJOS'!$L$15,0)</f>
        <v/>
      </c>
      <c r="M20" s="67" t="str">
        <f>IF(AND((COLUMN()-1)&gt;='COSTOS FIJOS'!$E$15,(COLUMN()-1)&lt;='COSTOS FIJOS'!$F$15),'COSTOS FIJOS'!$L$15,0)</f>
        <v/>
      </c>
      <c r="N20" s="67" t="str">
        <f>IF(AND((COLUMN()-1)&gt;='COSTOS FIJOS'!$E$15,(COLUMN()-1)&lt;='COSTOS FIJOS'!$F$15),'COSTOS FIJOS'!$L$15,0)</f>
        <v/>
      </c>
      <c r="O20" s="67" t="str">
        <f>IF(AND((COLUMN()-1)&gt;='COSTOS FIJOS'!$E$15,(COLUMN()-1)&lt;='COSTOS FIJOS'!$F$15),'COSTOS FIJOS'!$L$15,0)</f>
        <v/>
      </c>
      <c r="P20" s="67" t="str">
        <f>IF(AND((COLUMN()-1)&gt;='COSTOS FIJOS'!$E$15,(COLUMN()-1)&lt;='COSTOS FIJOS'!$F$15),'COSTOS FIJOS'!$L$15,0)</f>
        <v/>
      </c>
      <c r="Q20" s="67" t="str">
        <f>IF(AND((COLUMN()-1)&gt;='COSTOS FIJOS'!$E$15,(COLUMN()-1)&lt;='COSTOS FIJOS'!$F$15),'COSTOS FIJOS'!$L$15,0)</f>
        <v/>
      </c>
      <c r="R20" s="67" t="str">
        <f>IF(AND((COLUMN()-1)&gt;='COSTOS FIJOS'!$E$15,(COLUMN()-1)&lt;='COSTOS FIJOS'!$F$15),'COSTOS FIJOS'!$L$15,0)</f>
        <v/>
      </c>
      <c r="S20" s="67" t="str">
        <f>IF(AND((COLUMN()-1)&gt;='COSTOS FIJOS'!$E$15,(COLUMN()-1)&lt;='COSTOS FIJOS'!$F$15),'COSTOS FIJOS'!$L$15,0)</f>
        <v/>
      </c>
      <c r="T20" s="67" t="str">
        <f>IF(AND((COLUMN()-1)&gt;='COSTOS FIJOS'!$E$15,(COLUMN()-1)&lt;='COSTOS FIJOS'!$F$15),'COSTOS FIJOS'!$L$15,0)</f>
        <v/>
      </c>
      <c r="U20" s="67" t="str">
        <f>IF(AND((COLUMN()-1)&gt;='COSTOS FIJOS'!$E$15,(COLUMN()-1)&lt;='COSTOS FIJOS'!$F$15),'COSTOS FIJOS'!$L$15,0)</f>
        <v/>
      </c>
      <c r="V20" s="67" t="str">
        <f>IF(AND((COLUMN()-1)&gt;='COSTOS FIJOS'!$E$15,(COLUMN()-1)&lt;='COSTOS FIJOS'!$F$15),'COSTOS FIJOS'!$L$15,0)</f>
        <v/>
      </c>
      <c r="W20" s="67" t="str">
        <f>IF(AND((COLUMN()-1)&gt;='COSTOS FIJOS'!$E$15,(COLUMN()-1)&lt;='COSTOS FIJOS'!$F$15),'COSTOS FIJOS'!$L$15,0)</f>
        <v/>
      </c>
      <c r="X20" s="67" t="str">
        <f>IF(AND((COLUMN()-1)&gt;='COSTOS FIJOS'!$E$15,(COLUMN()-1)&lt;='COSTOS FIJOS'!$F$15),'COSTOS FIJOS'!$L$15,0)</f>
        <v/>
      </c>
      <c r="Y20" s="67" t="str">
        <f>IF(AND((COLUMN()-1)&gt;='COSTOS FIJOS'!$E$15,(COLUMN()-1)&lt;='COSTOS FIJOS'!$F$15),'COSTOS FIJOS'!$L$15,0)</f>
        <v/>
      </c>
      <c r="Z20" s="67" t="str">
        <f>IF(AND((COLUMN()-1)&gt;='COSTOS FIJOS'!$E$15,(COLUMN()-1)&lt;='COSTOS FIJOS'!$F$15),'COSTOS FIJOS'!$L$15,0)</f>
        <v/>
      </c>
      <c r="AA20" s="67" t="str">
        <f>IF(AND((COLUMN()-1)&gt;='COSTOS FIJOS'!$E$15,(COLUMN()-1)&lt;='COSTOS FIJOS'!$F$15),'COSTOS FIJOS'!$L$15,0)</f>
        <v/>
      </c>
      <c r="AB20" s="67" t="str">
        <f>IF(AND((COLUMN()-1)&gt;='COSTOS FIJOS'!$E$15,(COLUMN()-1)&lt;='COSTOS FIJOS'!$F$15),'COSTOS FIJOS'!$L$15,0)</f>
        <v/>
      </c>
      <c r="AC20" s="67" t="str">
        <f>IF(AND((COLUMN()-1)&gt;='COSTOS FIJOS'!$E$15,(COLUMN()-1)&lt;='COSTOS FIJOS'!$F$15),'COSTOS FIJOS'!$L$15,0)</f>
        <v/>
      </c>
      <c r="AD20" s="67" t="str">
        <f>IF(AND((COLUMN()-1)&gt;='COSTOS FIJOS'!$E$15,(COLUMN()-1)&lt;='COSTOS FIJOS'!$F$15),'COSTOS FIJOS'!$L$15,0)</f>
        <v/>
      </c>
      <c r="AE20" s="67" t="str">
        <f>IF(AND((COLUMN()-1)&gt;='COSTOS FIJOS'!$E$15,(COLUMN()-1)&lt;='COSTOS FIJOS'!$F$15),'COSTOS FIJOS'!$L$15,0)</f>
        <v/>
      </c>
      <c r="AF20" s="67" t="str">
        <f>IF(AND((COLUMN()-1)&gt;='COSTOS FIJOS'!$E$15,(COLUMN()-1)&lt;='COSTOS FIJOS'!$F$15),'COSTOS FIJOS'!$L$15,0)</f>
        <v/>
      </c>
      <c r="AG20" s="67" t="str">
        <f>IF(AND((COLUMN()-1)&gt;='COSTOS FIJOS'!$E$15,(COLUMN()-1)&lt;='COSTOS FIJOS'!$F$15),'COSTOS FIJOS'!$L$15,0)</f>
        <v/>
      </c>
      <c r="AH20" s="67" t="str">
        <f>IF(AND((COLUMN()-1)&gt;='COSTOS FIJOS'!$E$15,(COLUMN()-1)&lt;='COSTOS FIJOS'!$F$15),'COSTOS FIJOS'!$L$15,0)</f>
        <v/>
      </c>
      <c r="AI20" s="67" t="str">
        <f>IF(AND((COLUMN()-1)&gt;='COSTOS FIJOS'!$E$15,(COLUMN()-1)&lt;='COSTOS FIJOS'!$F$15),'COSTOS FIJOS'!$L$15,0)</f>
        <v/>
      </c>
      <c r="AJ20" s="67" t="str">
        <f>IF(AND((COLUMN()-1)&gt;='COSTOS FIJOS'!$E$15,(COLUMN()-1)&lt;='COSTOS FIJOS'!$F$15),'COSTOS FIJOS'!$L$15,0)</f>
        <v/>
      </c>
      <c r="AK20" s="67" t="str">
        <f>IF(AND((COLUMN()-1)&gt;='COSTOS FIJOS'!$E$15,(COLUMN()-1)&lt;='COSTOS FIJOS'!$F$15),'COSTOS FIJOS'!$L$15,0)</f>
        <v/>
      </c>
      <c r="AL20" s="67" t="str">
        <f>IF(AND((COLUMN()-1)&gt;='COSTOS FIJOS'!$E$15,(COLUMN()-1)&lt;='COSTOS FIJOS'!$F$15),'COSTOS FIJOS'!$L$15,0)</f>
        <v/>
      </c>
      <c r="AM20" s="67" t="str">
        <f>IF(AND((COLUMN()-1)&gt;='COSTOS FIJOS'!$E$15,(COLUMN()-1)&lt;='COSTOS FIJOS'!$F$15),'COSTOS FIJOS'!$L$15,0)</f>
        <v/>
      </c>
      <c r="AN20" s="67" t="str">
        <f>IF(AND((COLUMN()-1)&gt;='COSTOS FIJOS'!$E$15,(COLUMN()-1)&lt;='COSTOS FIJOS'!$F$15),'COSTOS FIJOS'!$L$15,0)</f>
        <v/>
      </c>
      <c r="AO20" s="67" t="str">
        <f>IF(AND((COLUMN()-1)&gt;='COSTOS FIJOS'!$E$15,(COLUMN()-1)&lt;='COSTOS FIJOS'!$F$15),'COSTOS FIJOS'!$L$15,0)</f>
        <v/>
      </c>
      <c r="AP20" s="67" t="str">
        <f>IF(AND((COLUMN()-1)&gt;='COSTOS FIJOS'!$E$15,(COLUMN()-1)&lt;='COSTOS FIJOS'!$F$15),'COSTOS FIJOS'!$L$15,0)</f>
        <v/>
      </c>
      <c r="AQ20" s="67" t="str">
        <f>IF(AND((COLUMN()-1)&gt;='COSTOS FIJOS'!$E$15,(COLUMN()-1)&lt;='COSTOS FIJOS'!$F$15),'COSTOS FIJOS'!$L$15,0)</f>
        <v/>
      </c>
      <c r="AR20" s="67" t="str">
        <f>IF(AND((COLUMN()-1)&gt;='COSTOS FIJOS'!$E$15,(COLUMN()-1)&lt;='COSTOS FIJOS'!$F$15),'COSTOS FIJOS'!$L$15,0)</f>
        <v/>
      </c>
      <c r="AS20" s="67" t="str">
        <f>IF(AND((COLUMN()-1)&gt;='COSTOS FIJOS'!$E$15,(COLUMN()-1)&lt;='COSTOS FIJOS'!$F$15),'COSTOS FIJOS'!$L$15,0)</f>
        <v/>
      </c>
      <c r="AT20" s="67" t="str">
        <f>IF(AND((COLUMN()-1)&gt;='COSTOS FIJOS'!$E$15,(COLUMN()-1)&lt;='COSTOS FIJOS'!$F$15),'COSTOS FIJOS'!$L$15,0)</f>
        <v/>
      </c>
      <c r="AU20" s="67" t="str">
        <f>IF(AND((COLUMN()-1)&gt;='COSTOS FIJOS'!$E$15,(COLUMN()-1)&lt;='COSTOS FIJOS'!$F$15),'COSTOS FIJOS'!$L$15,0)</f>
        <v/>
      </c>
      <c r="AV20" s="67" t="str">
        <f>IF(AND((COLUMN()-1)&gt;='COSTOS FIJOS'!$E$15,(COLUMN()-1)&lt;='COSTOS FIJOS'!$F$15),'COSTOS FIJOS'!$L$15,0)</f>
        <v/>
      </c>
      <c r="AW20" s="67" t="str">
        <f>IF(AND((COLUMN()-1)&gt;='COSTOS FIJOS'!$E$15,(COLUMN()-1)&lt;='COSTOS FIJOS'!$F$15),'COSTOS FIJOS'!$L$15,0)</f>
        <v/>
      </c>
      <c r="AX20" s="67" t="str">
        <f>IF(AND((COLUMN()-1)&gt;='COSTOS FIJOS'!$E$15,(COLUMN()-1)&lt;='COSTOS FIJOS'!$F$15),'COSTOS FIJOS'!$L$15,0)</f>
        <v/>
      </c>
      <c r="AY20" s="67" t="str">
        <f>IF(AND((COLUMN()-1)&gt;='COSTOS FIJOS'!$E$15,(COLUMN()-1)&lt;='COSTOS FIJOS'!$F$15),'COSTOS FIJOS'!$L$15,0)</f>
        <v/>
      </c>
      <c r="AZ20" s="67" t="str">
        <f>IF(AND((COLUMN()-1)&gt;='COSTOS FIJOS'!$E$15,(COLUMN()-1)&lt;='COSTOS FIJOS'!$F$15),'COSTOS FIJOS'!$L$15,0)</f>
        <v/>
      </c>
      <c r="BA20" s="67" t="str">
        <f>IF(AND((COLUMN()-1)&gt;='COSTOS FIJOS'!$E$15,(COLUMN()-1)&lt;='COSTOS FIJOS'!$F$15),'COSTOS FIJOS'!$L$15,0)</f>
        <v/>
      </c>
    </row>
    <row r="21" spans="1:53" x14ac:dyDescent="0.35">
      <c r="A21" s="38" t="s">
        <v>47</v>
      </c>
      <c r="B21" s="16">
        <f>IF('COSTOS FIJOS'!$B$15&lt;&gt;"",0,IF(AND((COLUMN()-1)&gt;='COSTOS FIJOS'!$E$16,(COLUMN()-1)&lt;='COSTOS FIJOS'!$F$16),'COSTOS FIJOS'!$L$16,0))</f>
        <v>50</v>
      </c>
      <c r="C21" s="16">
        <f>IF('COSTOS FIJOS'!$B$15&lt;&gt;"",0,IF(AND((COLUMN()-1)&gt;='COSTOS FIJOS'!$E$16,(COLUMN()-1)&lt;='COSTOS FIJOS'!$F$16),'COSTOS FIJOS'!$L$16,0))</f>
        <v>50</v>
      </c>
      <c r="D21" s="16">
        <f>IF('COSTOS FIJOS'!$B$15&lt;&gt;"",0,IF(AND((COLUMN()-1)&gt;='COSTOS FIJOS'!$E$16,(COLUMN()-1)&lt;='COSTOS FIJOS'!$F$16),'COSTOS FIJOS'!$L$16,0))</f>
        <v>50</v>
      </c>
      <c r="E21" s="16">
        <f>IF('COSTOS FIJOS'!$B$15&lt;&gt;"",0,IF(AND((COLUMN()-1)&gt;='COSTOS FIJOS'!$E$16,(COLUMN()-1)&lt;='COSTOS FIJOS'!$F$16),'COSTOS FIJOS'!$L$16,0))</f>
        <v>50</v>
      </c>
      <c r="F21" s="16">
        <f>IF('COSTOS FIJOS'!$B$15&lt;&gt;"",0,IF(AND((COLUMN()-1)&gt;='COSTOS FIJOS'!$E$16,(COLUMN()-1)&lt;='COSTOS FIJOS'!$F$16),'COSTOS FIJOS'!$L$16,0))</f>
        <v>50</v>
      </c>
      <c r="G21" s="16">
        <f>IF('COSTOS FIJOS'!$B$15&lt;&gt;"",0,IF(AND((COLUMN()-1)&gt;='COSTOS FIJOS'!$E$16,(COLUMN()-1)&lt;='COSTOS FIJOS'!$F$16),'COSTOS FIJOS'!$L$16,0))</f>
        <v>50</v>
      </c>
      <c r="H21" s="16">
        <f>IF('COSTOS FIJOS'!$B$15&lt;&gt;"",0,IF(AND((COLUMN()-1)&gt;='COSTOS FIJOS'!$E$16,(COLUMN()-1)&lt;='COSTOS FIJOS'!$F$16),'COSTOS FIJOS'!$L$16,0))</f>
        <v>50</v>
      </c>
      <c r="I21" s="16">
        <f>IF('COSTOS FIJOS'!$B$15&lt;&gt;"",0,IF(AND((COLUMN()-1)&gt;='COSTOS FIJOS'!$E$16,(COLUMN()-1)&lt;='COSTOS FIJOS'!$F$16),'COSTOS FIJOS'!$L$16,0))</f>
        <v>50</v>
      </c>
      <c r="J21" s="16">
        <f>IF('COSTOS FIJOS'!$B$15&lt;&gt;"",0,IF(AND((COLUMN()-1)&gt;='COSTOS FIJOS'!$E$16,(COLUMN()-1)&lt;='COSTOS FIJOS'!$F$16),'COSTOS FIJOS'!$L$16,0))</f>
        <v>50</v>
      </c>
      <c r="K21" s="16">
        <f>IF('COSTOS FIJOS'!$B$15&lt;&gt;"",0,IF(AND((COLUMN()-1)&gt;='COSTOS FIJOS'!$E$16,(COLUMN()-1)&lt;='COSTOS FIJOS'!$F$16),'COSTOS FIJOS'!$L$16,0))</f>
        <v>50</v>
      </c>
      <c r="L21" s="16">
        <f>IF('COSTOS FIJOS'!$B$15&lt;&gt;"",0,IF(AND((COLUMN()-1)&gt;='COSTOS FIJOS'!$E$16,(COLUMN()-1)&lt;='COSTOS FIJOS'!$F$16),'COSTOS FIJOS'!$L$16,0))</f>
        <v>50</v>
      </c>
      <c r="M21" s="16">
        <f>IF('COSTOS FIJOS'!$B$15&lt;&gt;"",0,IF(AND((COLUMN()-1)&gt;='COSTOS FIJOS'!$E$16,(COLUMN()-1)&lt;='COSTOS FIJOS'!$F$16),'COSTOS FIJOS'!$L$16,0))</f>
        <v>50</v>
      </c>
      <c r="N21" s="16">
        <f>IF('COSTOS FIJOS'!$B$15&lt;&gt;"",0,IF(AND((COLUMN()-1)&gt;='COSTOS FIJOS'!$E$16,(COLUMN()-1)&lt;='COSTOS FIJOS'!$F$16),'COSTOS FIJOS'!$L$16,0))</f>
        <v>50</v>
      </c>
      <c r="O21" s="16">
        <f>IF('COSTOS FIJOS'!$B$15&lt;&gt;"",0,IF(AND((COLUMN()-1)&gt;='COSTOS FIJOS'!$E$16,(COLUMN()-1)&lt;='COSTOS FIJOS'!$F$16),'COSTOS FIJOS'!$L$16,0))</f>
        <v>50</v>
      </c>
      <c r="P21" s="16">
        <f>IF('COSTOS FIJOS'!$B$15&lt;&gt;"",0,IF(AND((COLUMN()-1)&gt;='COSTOS FIJOS'!$E$16,(COLUMN()-1)&lt;='COSTOS FIJOS'!$F$16),'COSTOS FIJOS'!$L$16,0))</f>
        <v>50</v>
      </c>
      <c r="Q21" s="16">
        <f>IF('COSTOS FIJOS'!$B$15&lt;&gt;"",0,IF(AND((COLUMN()-1)&gt;='COSTOS FIJOS'!$E$16,(COLUMN()-1)&lt;='COSTOS FIJOS'!$F$16),'COSTOS FIJOS'!$L$16,0))</f>
        <v>50</v>
      </c>
      <c r="R21" s="16">
        <f>IF('COSTOS FIJOS'!$B$15&lt;&gt;"",0,IF(AND((COLUMN()-1)&gt;='COSTOS FIJOS'!$E$16,(COLUMN()-1)&lt;='COSTOS FIJOS'!$F$16),'COSTOS FIJOS'!$L$16,0))</f>
        <v>50</v>
      </c>
      <c r="S21" s="16">
        <f>IF('COSTOS FIJOS'!$B$15&lt;&gt;"",0,IF(AND((COLUMN()-1)&gt;='COSTOS FIJOS'!$E$16,(COLUMN()-1)&lt;='COSTOS FIJOS'!$F$16),'COSTOS FIJOS'!$L$16,0))</f>
        <v>50</v>
      </c>
      <c r="T21" s="16">
        <f>IF('COSTOS FIJOS'!$B$15&lt;&gt;"",0,IF(AND((COLUMN()-1)&gt;='COSTOS FIJOS'!$E$16,(COLUMN()-1)&lt;='COSTOS FIJOS'!$F$16),'COSTOS FIJOS'!$L$16,0))</f>
        <v>50</v>
      </c>
      <c r="U21" s="16">
        <f>IF('COSTOS FIJOS'!$B$15&lt;&gt;"",0,IF(AND((COLUMN()-1)&gt;='COSTOS FIJOS'!$E$16,(COLUMN()-1)&lt;='COSTOS FIJOS'!$F$16),'COSTOS FIJOS'!$L$16,0))</f>
        <v>50</v>
      </c>
      <c r="V21" s="16">
        <f>IF('COSTOS FIJOS'!$B$15&lt;&gt;"",0,IF(AND((COLUMN()-1)&gt;='COSTOS FIJOS'!$E$16,(COLUMN()-1)&lt;='COSTOS FIJOS'!$F$16),'COSTOS FIJOS'!$L$16,0))</f>
        <v>50</v>
      </c>
      <c r="W21" s="16">
        <f>IF('COSTOS FIJOS'!$B$15&lt;&gt;"",0,IF(AND((COLUMN()-1)&gt;='COSTOS FIJOS'!$E$16,(COLUMN()-1)&lt;='COSTOS FIJOS'!$F$16),'COSTOS FIJOS'!$L$16,0))</f>
        <v>50</v>
      </c>
      <c r="X21" s="16">
        <f>IF('COSTOS FIJOS'!$B$15&lt;&gt;"",0,IF(AND((COLUMN()-1)&gt;='COSTOS FIJOS'!$E$16,(COLUMN()-1)&lt;='COSTOS FIJOS'!$F$16),'COSTOS FIJOS'!$L$16,0))</f>
        <v>50</v>
      </c>
      <c r="Y21" s="16">
        <f>IF('COSTOS FIJOS'!$B$15&lt;&gt;"",0,IF(AND((COLUMN()-1)&gt;='COSTOS FIJOS'!$E$16,(COLUMN()-1)&lt;='COSTOS FIJOS'!$F$16),'COSTOS FIJOS'!$L$16,0))</f>
        <v>50</v>
      </c>
      <c r="Z21" s="16">
        <f>IF('COSTOS FIJOS'!$B$15&lt;&gt;"",0,IF(AND((COLUMN()-1)&gt;='COSTOS FIJOS'!$E$16,(COLUMN()-1)&lt;='COSTOS FIJOS'!$F$16),'COSTOS FIJOS'!$L$16,0))</f>
        <v>50</v>
      </c>
      <c r="AA21" s="16">
        <f>IF('COSTOS FIJOS'!$B$15&lt;&gt;"",0,IF(AND((COLUMN()-1)&gt;='COSTOS FIJOS'!$E$16,(COLUMN()-1)&lt;='COSTOS FIJOS'!$F$16),'COSTOS FIJOS'!$L$16,0))</f>
        <v>50</v>
      </c>
      <c r="AB21" s="16">
        <f>IF('COSTOS FIJOS'!$B$15&lt;&gt;"",0,IF(AND((COLUMN()-1)&gt;='COSTOS FIJOS'!$E$16,(COLUMN()-1)&lt;='COSTOS FIJOS'!$F$16),'COSTOS FIJOS'!$L$16,0))</f>
        <v>50</v>
      </c>
      <c r="AC21" s="16">
        <f>IF('COSTOS FIJOS'!$B$15&lt;&gt;"",0,IF(AND((COLUMN()-1)&gt;='COSTOS FIJOS'!$E$16,(COLUMN()-1)&lt;='COSTOS FIJOS'!$F$16),'COSTOS FIJOS'!$L$16,0))</f>
        <v>50</v>
      </c>
      <c r="AD21" s="16">
        <f>IF('COSTOS FIJOS'!$B$15&lt;&gt;"",0,IF(AND((COLUMN()-1)&gt;='COSTOS FIJOS'!$E$16,(COLUMN()-1)&lt;='COSTOS FIJOS'!$F$16),'COSTOS FIJOS'!$L$16,0))</f>
        <v>50</v>
      </c>
      <c r="AE21" s="16">
        <f>IF('COSTOS FIJOS'!$B$15&lt;&gt;"",0,IF(AND((COLUMN()-1)&gt;='COSTOS FIJOS'!$E$16,(COLUMN()-1)&lt;='COSTOS FIJOS'!$F$16),'COSTOS FIJOS'!$L$16,0))</f>
        <v>50</v>
      </c>
      <c r="AF21" s="16">
        <f>IF('COSTOS FIJOS'!$B$15&lt;&gt;"",0,IF(AND((COLUMN()-1)&gt;='COSTOS FIJOS'!$E$16,(COLUMN()-1)&lt;='COSTOS FIJOS'!$F$16),'COSTOS FIJOS'!$L$16,0))</f>
        <v>50</v>
      </c>
      <c r="AG21" s="16">
        <f>IF('COSTOS FIJOS'!$B$15&lt;&gt;"",0,IF(AND((COLUMN()-1)&gt;='COSTOS FIJOS'!$E$16,(COLUMN()-1)&lt;='COSTOS FIJOS'!$F$16),'COSTOS FIJOS'!$L$16,0))</f>
        <v>50</v>
      </c>
      <c r="AH21" s="16">
        <f>IF('COSTOS FIJOS'!$B$15&lt;&gt;"",0,IF(AND((COLUMN()-1)&gt;='COSTOS FIJOS'!$E$16,(COLUMN()-1)&lt;='COSTOS FIJOS'!$F$16),'COSTOS FIJOS'!$L$16,0))</f>
        <v>50</v>
      </c>
      <c r="AI21" s="16">
        <f>IF('COSTOS FIJOS'!$B$15&lt;&gt;"",0,IF(AND((COLUMN()-1)&gt;='COSTOS FIJOS'!$E$16,(COLUMN()-1)&lt;='COSTOS FIJOS'!$F$16),'COSTOS FIJOS'!$L$16,0))</f>
        <v>50</v>
      </c>
      <c r="AJ21" s="16">
        <f>IF('COSTOS FIJOS'!$B$15&lt;&gt;"",0,IF(AND((COLUMN()-1)&gt;='COSTOS FIJOS'!$E$16,(COLUMN()-1)&lt;='COSTOS FIJOS'!$F$16),'COSTOS FIJOS'!$L$16,0))</f>
        <v>50</v>
      </c>
      <c r="AK21" s="16">
        <f>IF('COSTOS FIJOS'!$B$15&lt;&gt;"",0,IF(AND((COLUMN()-1)&gt;='COSTOS FIJOS'!$E$16,(COLUMN()-1)&lt;='COSTOS FIJOS'!$F$16),'COSTOS FIJOS'!$L$16,0))</f>
        <v>50</v>
      </c>
      <c r="AL21" s="16">
        <f>IF('COSTOS FIJOS'!$B$15&lt;&gt;"",0,IF(AND((COLUMN()-1)&gt;='COSTOS FIJOS'!$E$16,(COLUMN()-1)&lt;='COSTOS FIJOS'!$F$16),'COSTOS FIJOS'!$L$16,0))</f>
        <v>50</v>
      </c>
      <c r="AM21" s="16">
        <f>IF('COSTOS FIJOS'!$B$15&lt;&gt;"",0,IF(AND((COLUMN()-1)&gt;='COSTOS FIJOS'!$E$16,(COLUMN()-1)&lt;='COSTOS FIJOS'!$F$16),'COSTOS FIJOS'!$L$16,0))</f>
        <v>50</v>
      </c>
      <c r="AN21" s="16">
        <f>IF('COSTOS FIJOS'!$B$15&lt;&gt;"",0,IF(AND((COLUMN()-1)&gt;='COSTOS FIJOS'!$E$16,(COLUMN()-1)&lt;='COSTOS FIJOS'!$F$16),'COSTOS FIJOS'!$L$16,0))</f>
        <v>50</v>
      </c>
      <c r="AO21" s="16">
        <f>IF('COSTOS FIJOS'!$B$15&lt;&gt;"",0,IF(AND((COLUMN()-1)&gt;='COSTOS FIJOS'!$E$16,(COLUMN()-1)&lt;='COSTOS FIJOS'!$F$16),'COSTOS FIJOS'!$L$16,0))</f>
        <v>50</v>
      </c>
      <c r="AP21" s="16">
        <f>IF('COSTOS FIJOS'!$B$15&lt;&gt;"",0,IF(AND((COLUMN()-1)&gt;='COSTOS FIJOS'!$E$16,(COLUMN()-1)&lt;='COSTOS FIJOS'!$F$16),'COSTOS FIJOS'!$L$16,0))</f>
        <v>50</v>
      </c>
      <c r="AQ21" s="16">
        <f>IF('COSTOS FIJOS'!$B$15&lt;&gt;"",0,IF(AND((COLUMN()-1)&gt;='COSTOS FIJOS'!$E$16,(COLUMN()-1)&lt;='COSTOS FIJOS'!$F$16),'COSTOS FIJOS'!$L$16,0))</f>
        <v>50</v>
      </c>
      <c r="AR21" s="16">
        <f>IF('COSTOS FIJOS'!$B$15&lt;&gt;"",0,IF(AND((COLUMN()-1)&gt;='COSTOS FIJOS'!$E$16,(COLUMN()-1)&lt;='COSTOS FIJOS'!$F$16),'COSTOS FIJOS'!$L$16,0))</f>
        <v>50</v>
      </c>
      <c r="AS21" s="16">
        <f>IF('COSTOS FIJOS'!$B$15&lt;&gt;"",0,IF(AND((COLUMN()-1)&gt;='COSTOS FIJOS'!$E$16,(COLUMN()-1)&lt;='COSTOS FIJOS'!$F$16),'COSTOS FIJOS'!$L$16,0))</f>
        <v>50</v>
      </c>
      <c r="AT21" s="16">
        <f>IF('COSTOS FIJOS'!$B$15&lt;&gt;"",0,IF(AND((COLUMN()-1)&gt;='COSTOS FIJOS'!$E$16,(COLUMN()-1)&lt;='COSTOS FIJOS'!$F$16),'COSTOS FIJOS'!$L$16,0))</f>
        <v>50</v>
      </c>
      <c r="AU21" s="16">
        <f>IF('COSTOS FIJOS'!$B$15&lt;&gt;"",0,IF(AND((COLUMN()-1)&gt;='COSTOS FIJOS'!$E$16,(COLUMN()-1)&lt;='COSTOS FIJOS'!$F$16),'COSTOS FIJOS'!$L$16,0))</f>
        <v>50</v>
      </c>
      <c r="AV21" s="16">
        <f>IF('COSTOS FIJOS'!$B$15&lt;&gt;"",0,IF(AND((COLUMN()-1)&gt;='COSTOS FIJOS'!$E$16,(COLUMN()-1)&lt;='COSTOS FIJOS'!$F$16),'COSTOS FIJOS'!$L$16,0))</f>
        <v>50</v>
      </c>
      <c r="AW21" s="16">
        <f>IF('COSTOS FIJOS'!$B$15&lt;&gt;"",0,IF(AND((COLUMN()-1)&gt;='COSTOS FIJOS'!$E$16,(COLUMN()-1)&lt;='COSTOS FIJOS'!$F$16),'COSTOS FIJOS'!$L$16,0))</f>
        <v>50</v>
      </c>
      <c r="AX21" s="16">
        <f>IF('COSTOS FIJOS'!$B$15&lt;&gt;"",0,IF(AND((COLUMN()-1)&gt;='COSTOS FIJOS'!$E$16,(COLUMN()-1)&lt;='COSTOS FIJOS'!$F$16),'COSTOS FIJOS'!$L$16,0))</f>
        <v>50</v>
      </c>
      <c r="AY21" s="16">
        <f>IF('COSTOS FIJOS'!$B$15&lt;&gt;"",0,IF(AND((COLUMN()-1)&gt;='COSTOS FIJOS'!$E$16,(COLUMN()-1)&lt;='COSTOS FIJOS'!$F$16),'COSTOS FIJOS'!$L$16,0))</f>
        <v>50</v>
      </c>
      <c r="AZ21" s="16">
        <f>IF('COSTOS FIJOS'!$B$15&lt;&gt;"",0,IF(AND((COLUMN()-1)&gt;='COSTOS FIJOS'!$E$16,(COLUMN()-1)&lt;='COSTOS FIJOS'!$F$16),'COSTOS FIJOS'!$L$16,0))</f>
        <v>50</v>
      </c>
      <c r="BA21" s="16">
        <f>IF('COSTOS FIJOS'!$B$15&lt;&gt;"",0,IF(AND((COLUMN()-1)&gt;='COSTOS FIJOS'!$E$16,(COLUMN()-1)&lt;='COSTOS FIJOS'!$F$16),'COSTOS FIJOS'!$L$16,0))</f>
        <v>50</v>
      </c>
    </row>
    <row r="22" spans="1:53" x14ac:dyDescent="0.35">
      <c r="A22" s="50" t="s">
        <v>342</v>
      </c>
      <c r="B22" s="67" t="str">
        <f>IF(AND((COLUMN()-1)&gt;='COSTOS FIJOS'!$E$17,(COLUMN()-1)&lt;='COSTOS FIJOS'!$F$17),'COSTOS FIJOS'!$L$17,0)</f>
        <v/>
      </c>
      <c r="C22" s="67" t="str">
        <f>IF(AND((COLUMN()-1)&gt;='COSTOS FIJOS'!$E$17,(COLUMN()-1)&lt;='COSTOS FIJOS'!$F$17),'COSTOS FIJOS'!$L$17,0)</f>
        <v/>
      </c>
      <c r="D22" s="67" t="str">
        <f>IF(AND((COLUMN()-1)&gt;='COSTOS FIJOS'!$E$17,(COLUMN()-1)&lt;='COSTOS FIJOS'!$F$17),'COSTOS FIJOS'!$L$17,0)</f>
        <v/>
      </c>
      <c r="E22" s="67" t="str">
        <f>IF(AND((COLUMN()-1)&gt;='COSTOS FIJOS'!$E$17,(COLUMN()-1)&lt;='COSTOS FIJOS'!$F$17),'COSTOS FIJOS'!$L$17,0)</f>
        <v/>
      </c>
      <c r="F22" s="67" t="str">
        <f>IF(AND((COLUMN()-1)&gt;='COSTOS FIJOS'!$E$17,(COLUMN()-1)&lt;='COSTOS FIJOS'!$F$17),'COSTOS FIJOS'!$L$17,0)</f>
        <v/>
      </c>
      <c r="G22" s="67" t="str">
        <f>IF(AND((COLUMN()-1)&gt;='COSTOS FIJOS'!$E$17,(COLUMN()-1)&lt;='COSTOS FIJOS'!$F$17),'COSTOS FIJOS'!$L$17,0)</f>
        <v/>
      </c>
      <c r="H22" s="67" t="str">
        <f>IF(AND((COLUMN()-1)&gt;='COSTOS FIJOS'!$E$17,(COLUMN()-1)&lt;='COSTOS FIJOS'!$F$17),'COSTOS FIJOS'!$L$17,0)</f>
        <v/>
      </c>
      <c r="I22" s="67" t="str">
        <f>IF(AND((COLUMN()-1)&gt;='COSTOS FIJOS'!$E$17,(COLUMN()-1)&lt;='COSTOS FIJOS'!$F$17),'COSTOS FIJOS'!$L$17,0)</f>
        <v/>
      </c>
      <c r="J22" s="67" t="str">
        <f>IF(AND((COLUMN()-1)&gt;='COSTOS FIJOS'!$E$17,(COLUMN()-1)&lt;='COSTOS FIJOS'!$F$17),'COSTOS FIJOS'!$L$17,0)</f>
        <v/>
      </c>
      <c r="K22" s="67" t="str">
        <f>IF(AND((COLUMN()-1)&gt;='COSTOS FIJOS'!$E$17,(COLUMN()-1)&lt;='COSTOS FIJOS'!$F$17),'COSTOS FIJOS'!$L$17,0)</f>
        <v/>
      </c>
      <c r="L22" s="67" t="str">
        <f>IF(AND((COLUMN()-1)&gt;='COSTOS FIJOS'!$E$17,(COLUMN()-1)&lt;='COSTOS FIJOS'!$F$17),'COSTOS FIJOS'!$L$17,0)</f>
        <v/>
      </c>
      <c r="M22" s="67" t="str">
        <f>IF(AND((COLUMN()-1)&gt;='COSTOS FIJOS'!$E$17,(COLUMN()-1)&lt;='COSTOS FIJOS'!$F$17),'COSTOS FIJOS'!$L$17,0)</f>
        <v/>
      </c>
      <c r="N22" s="67" t="str">
        <f>IF(AND((COLUMN()-1)&gt;='COSTOS FIJOS'!$E$17,(COLUMN()-1)&lt;='COSTOS FIJOS'!$F$17),'COSTOS FIJOS'!$L$17,0)</f>
        <v/>
      </c>
      <c r="O22" s="67" t="str">
        <f>IF(AND((COLUMN()-1)&gt;='COSTOS FIJOS'!$E$17,(COLUMN()-1)&lt;='COSTOS FIJOS'!$F$17),'COSTOS FIJOS'!$L$17,0)</f>
        <v/>
      </c>
      <c r="P22" s="67" t="str">
        <f>IF(AND((COLUMN()-1)&gt;='COSTOS FIJOS'!$E$17,(COLUMN()-1)&lt;='COSTOS FIJOS'!$F$17),'COSTOS FIJOS'!$L$17,0)</f>
        <v/>
      </c>
      <c r="Q22" s="67" t="str">
        <f>IF(AND((COLUMN()-1)&gt;='COSTOS FIJOS'!$E$17,(COLUMN()-1)&lt;='COSTOS FIJOS'!$F$17),'COSTOS FIJOS'!$L$17,0)</f>
        <v/>
      </c>
      <c r="R22" s="67" t="str">
        <f>IF(AND((COLUMN()-1)&gt;='COSTOS FIJOS'!$E$17,(COLUMN()-1)&lt;='COSTOS FIJOS'!$F$17),'COSTOS FIJOS'!$L$17,0)</f>
        <v/>
      </c>
      <c r="S22" s="67" t="str">
        <f>IF(AND((COLUMN()-1)&gt;='COSTOS FIJOS'!$E$17,(COLUMN()-1)&lt;='COSTOS FIJOS'!$F$17),'COSTOS FIJOS'!$L$17,0)</f>
        <v/>
      </c>
      <c r="T22" s="67" t="str">
        <f>IF(AND((COLUMN()-1)&gt;='COSTOS FIJOS'!$E$17,(COLUMN()-1)&lt;='COSTOS FIJOS'!$F$17),'COSTOS FIJOS'!$L$17,0)</f>
        <v/>
      </c>
      <c r="U22" s="67" t="str">
        <f>IF(AND((COLUMN()-1)&gt;='COSTOS FIJOS'!$E$17,(COLUMN()-1)&lt;='COSTOS FIJOS'!$F$17),'COSTOS FIJOS'!$L$17,0)</f>
        <v/>
      </c>
      <c r="V22" s="67" t="str">
        <f>IF(AND((COLUMN()-1)&gt;='COSTOS FIJOS'!$E$17,(COLUMN()-1)&lt;='COSTOS FIJOS'!$F$17),'COSTOS FIJOS'!$L$17,0)</f>
        <v/>
      </c>
      <c r="W22" s="67" t="str">
        <f>IF(AND((COLUMN()-1)&gt;='COSTOS FIJOS'!$E$17,(COLUMN()-1)&lt;='COSTOS FIJOS'!$F$17),'COSTOS FIJOS'!$L$17,0)</f>
        <v/>
      </c>
      <c r="X22" s="67" t="str">
        <f>IF(AND((COLUMN()-1)&gt;='COSTOS FIJOS'!$E$17,(COLUMN()-1)&lt;='COSTOS FIJOS'!$F$17),'COSTOS FIJOS'!$L$17,0)</f>
        <v/>
      </c>
      <c r="Y22" s="67" t="str">
        <f>IF(AND((COLUMN()-1)&gt;='COSTOS FIJOS'!$E$17,(COLUMN()-1)&lt;='COSTOS FIJOS'!$F$17),'COSTOS FIJOS'!$L$17,0)</f>
        <v/>
      </c>
      <c r="Z22" s="67" t="str">
        <f>IF(AND((COLUMN()-1)&gt;='COSTOS FIJOS'!$E$17,(COLUMN()-1)&lt;='COSTOS FIJOS'!$F$17),'COSTOS FIJOS'!$L$17,0)</f>
        <v/>
      </c>
      <c r="AA22" s="67" t="str">
        <f>IF(AND((COLUMN()-1)&gt;='COSTOS FIJOS'!$E$17,(COLUMN()-1)&lt;='COSTOS FIJOS'!$F$17),'COSTOS FIJOS'!$L$17,0)</f>
        <v/>
      </c>
      <c r="AB22" s="67" t="str">
        <f>IF(AND((COLUMN()-1)&gt;='COSTOS FIJOS'!$E$17,(COLUMN()-1)&lt;='COSTOS FIJOS'!$F$17),'COSTOS FIJOS'!$L$17,0)</f>
        <v/>
      </c>
      <c r="AC22" s="67" t="str">
        <f>IF(AND((COLUMN()-1)&gt;='COSTOS FIJOS'!$E$17,(COLUMN()-1)&lt;='COSTOS FIJOS'!$F$17),'COSTOS FIJOS'!$L$17,0)</f>
        <v/>
      </c>
      <c r="AD22" s="67" t="str">
        <f>IF(AND((COLUMN()-1)&gt;='COSTOS FIJOS'!$E$17,(COLUMN()-1)&lt;='COSTOS FIJOS'!$F$17),'COSTOS FIJOS'!$L$17,0)</f>
        <v/>
      </c>
      <c r="AE22" s="67" t="str">
        <f>IF(AND((COLUMN()-1)&gt;='COSTOS FIJOS'!$E$17,(COLUMN()-1)&lt;='COSTOS FIJOS'!$F$17),'COSTOS FIJOS'!$L$17,0)</f>
        <v/>
      </c>
      <c r="AF22" s="67" t="str">
        <f>IF(AND((COLUMN()-1)&gt;='COSTOS FIJOS'!$E$17,(COLUMN()-1)&lt;='COSTOS FIJOS'!$F$17),'COSTOS FIJOS'!$L$17,0)</f>
        <v/>
      </c>
      <c r="AG22" s="67" t="str">
        <f>IF(AND((COLUMN()-1)&gt;='COSTOS FIJOS'!$E$17,(COLUMN()-1)&lt;='COSTOS FIJOS'!$F$17),'COSTOS FIJOS'!$L$17,0)</f>
        <v/>
      </c>
      <c r="AH22" s="67" t="str">
        <f>IF(AND((COLUMN()-1)&gt;='COSTOS FIJOS'!$E$17,(COLUMN()-1)&lt;='COSTOS FIJOS'!$F$17),'COSTOS FIJOS'!$L$17,0)</f>
        <v/>
      </c>
      <c r="AI22" s="67" t="str">
        <f>IF(AND((COLUMN()-1)&gt;='COSTOS FIJOS'!$E$17,(COLUMN()-1)&lt;='COSTOS FIJOS'!$F$17),'COSTOS FIJOS'!$L$17,0)</f>
        <v/>
      </c>
      <c r="AJ22" s="67" t="str">
        <f>IF(AND((COLUMN()-1)&gt;='COSTOS FIJOS'!$E$17,(COLUMN()-1)&lt;='COSTOS FIJOS'!$F$17),'COSTOS FIJOS'!$L$17,0)</f>
        <v/>
      </c>
      <c r="AK22" s="67" t="str">
        <f>IF(AND((COLUMN()-1)&gt;='COSTOS FIJOS'!$E$17,(COLUMN()-1)&lt;='COSTOS FIJOS'!$F$17),'COSTOS FIJOS'!$L$17,0)</f>
        <v/>
      </c>
      <c r="AL22" s="67" t="str">
        <f>IF(AND((COLUMN()-1)&gt;='COSTOS FIJOS'!$E$17,(COLUMN()-1)&lt;='COSTOS FIJOS'!$F$17),'COSTOS FIJOS'!$L$17,0)</f>
        <v/>
      </c>
      <c r="AM22" s="67" t="str">
        <f>IF(AND((COLUMN()-1)&gt;='COSTOS FIJOS'!$E$17,(COLUMN()-1)&lt;='COSTOS FIJOS'!$F$17),'COSTOS FIJOS'!$L$17,0)</f>
        <v/>
      </c>
      <c r="AN22" s="67" t="str">
        <f>IF(AND((COLUMN()-1)&gt;='COSTOS FIJOS'!$E$17,(COLUMN()-1)&lt;='COSTOS FIJOS'!$F$17),'COSTOS FIJOS'!$L$17,0)</f>
        <v/>
      </c>
      <c r="AO22" s="67" t="str">
        <f>IF(AND((COLUMN()-1)&gt;='COSTOS FIJOS'!$E$17,(COLUMN()-1)&lt;='COSTOS FIJOS'!$F$17),'COSTOS FIJOS'!$L$17,0)</f>
        <v/>
      </c>
      <c r="AP22" s="67" t="str">
        <f>IF(AND((COLUMN()-1)&gt;='COSTOS FIJOS'!$E$17,(COLUMN()-1)&lt;='COSTOS FIJOS'!$F$17),'COSTOS FIJOS'!$L$17,0)</f>
        <v/>
      </c>
      <c r="AQ22" s="67" t="str">
        <f>IF(AND((COLUMN()-1)&gt;='COSTOS FIJOS'!$E$17,(COLUMN()-1)&lt;='COSTOS FIJOS'!$F$17),'COSTOS FIJOS'!$L$17,0)</f>
        <v/>
      </c>
      <c r="AR22" s="67" t="str">
        <f>IF(AND((COLUMN()-1)&gt;='COSTOS FIJOS'!$E$17,(COLUMN()-1)&lt;='COSTOS FIJOS'!$F$17),'COSTOS FIJOS'!$L$17,0)</f>
        <v/>
      </c>
      <c r="AS22" s="67" t="str">
        <f>IF(AND((COLUMN()-1)&gt;='COSTOS FIJOS'!$E$17,(COLUMN()-1)&lt;='COSTOS FIJOS'!$F$17),'COSTOS FIJOS'!$L$17,0)</f>
        <v/>
      </c>
      <c r="AT22" s="67" t="str">
        <f>IF(AND((COLUMN()-1)&gt;='COSTOS FIJOS'!$E$17,(COLUMN()-1)&lt;='COSTOS FIJOS'!$F$17),'COSTOS FIJOS'!$L$17,0)</f>
        <v/>
      </c>
      <c r="AU22" s="67" t="str">
        <f>IF(AND((COLUMN()-1)&gt;='COSTOS FIJOS'!$E$17,(COLUMN()-1)&lt;='COSTOS FIJOS'!$F$17),'COSTOS FIJOS'!$L$17,0)</f>
        <v/>
      </c>
      <c r="AV22" s="67" t="str">
        <f>IF(AND((COLUMN()-1)&gt;='COSTOS FIJOS'!$E$17,(COLUMN()-1)&lt;='COSTOS FIJOS'!$F$17),'COSTOS FIJOS'!$L$17,0)</f>
        <v/>
      </c>
      <c r="AW22" s="67" t="str">
        <f>IF(AND((COLUMN()-1)&gt;='COSTOS FIJOS'!$E$17,(COLUMN()-1)&lt;='COSTOS FIJOS'!$F$17),'COSTOS FIJOS'!$L$17,0)</f>
        <v/>
      </c>
      <c r="AX22" s="67" t="str">
        <f>IF(AND((COLUMN()-1)&gt;='COSTOS FIJOS'!$E$17,(COLUMN()-1)&lt;='COSTOS FIJOS'!$F$17),'COSTOS FIJOS'!$L$17,0)</f>
        <v/>
      </c>
      <c r="AY22" s="67" t="str">
        <f>IF(AND((COLUMN()-1)&gt;='COSTOS FIJOS'!$E$17,(COLUMN()-1)&lt;='COSTOS FIJOS'!$F$17),'COSTOS FIJOS'!$L$17,0)</f>
        <v/>
      </c>
      <c r="AZ22" s="67" t="str">
        <f>IF(AND((COLUMN()-1)&gt;='COSTOS FIJOS'!$E$17,(COLUMN()-1)&lt;='COSTOS FIJOS'!$F$17),'COSTOS FIJOS'!$L$17,0)</f>
        <v/>
      </c>
      <c r="BA22" s="67" t="str">
        <f>IF(AND((COLUMN()-1)&gt;='COSTOS FIJOS'!$E$17,(COLUMN()-1)&lt;='COSTOS FIJOS'!$F$17),'COSTOS FIJOS'!$L$17,0)</f>
        <v/>
      </c>
    </row>
    <row r="23" spans="1:53" x14ac:dyDescent="0.35">
      <c r="A23" s="38" t="s">
        <v>343</v>
      </c>
      <c r="B23" s="16">
        <f>IF('COSTOS FIJOS'!$B$17&lt;&gt;"",0,IF(AND((COLUMN()-1)&gt;='COSTOS FIJOS'!$E$18,(COLUMN()-1)&lt;='COSTOS FIJOS'!$F$18),'COSTOS FIJOS'!$L$18,0))</f>
        <v>0</v>
      </c>
      <c r="C23" s="16">
        <f>IF('COSTOS FIJOS'!$B$17&lt;&gt;"",0,IF(AND((COLUMN()-1)&gt;='COSTOS FIJOS'!$E$18,(COLUMN()-1)&lt;='COSTOS FIJOS'!$F$18),'COSTOS FIJOS'!$L$18,0))</f>
        <v>0</v>
      </c>
      <c r="D23" s="16">
        <f>IF('COSTOS FIJOS'!$B$17&lt;&gt;"",0,IF(AND((COLUMN()-1)&gt;='COSTOS FIJOS'!$E$18,(COLUMN()-1)&lt;='COSTOS FIJOS'!$F$18),'COSTOS FIJOS'!$L$18,0))</f>
        <v>0</v>
      </c>
      <c r="E23" s="16">
        <f>IF('COSTOS FIJOS'!$B$17&lt;&gt;"",0,IF(AND((COLUMN()-1)&gt;='COSTOS FIJOS'!$E$18,(COLUMN()-1)&lt;='COSTOS FIJOS'!$F$18),'COSTOS FIJOS'!$L$18,0))</f>
        <v>0</v>
      </c>
      <c r="F23" s="16">
        <f>IF('COSTOS FIJOS'!$B$17&lt;&gt;"",0,IF(AND((COLUMN()-1)&gt;='COSTOS FIJOS'!$E$18,(COLUMN()-1)&lt;='COSTOS FIJOS'!$F$18),'COSTOS FIJOS'!$L$18,0))</f>
        <v>0</v>
      </c>
      <c r="G23" s="16">
        <f>IF('COSTOS FIJOS'!$B$17&lt;&gt;"",0,IF(AND((COLUMN()-1)&gt;='COSTOS FIJOS'!$E$18,(COLUMN()-1)&lt;='COSTOS FIJOS'!$F$18),'COSTOS FIJOS'!$L$18,0))</f>
        <v>0</v>
      </c>
      <c r="H23" s="16">
        <f>IF('COSTOS FIJOS'!$B$17&lt;&gt;"",0,IF(AND((COLUMN()-1)&gt;='COSTOS FIJOS'!$E$18,(COLUMN()-1)&lt;='COSTOS FIJOS'!$F$18),'COSTOS FIJOS'!$L$18,0))</f>
        <v>0</v>
      </c>
      <c r="I23" s="16">
        <f>IF('COSTOS FIJOS'!$B$17&lt;&gt;"",0,IF(AND((COLUMN()-1)&gt;='COSTOS FIJOS'!$E$18,(COLUMN()-1)&lt;='COSTOS FIJOS'!$F$18),'COSTOS FIJOS'!$L$18,0))</f>
        <v>0</v>
      </c>
      <c r="J23" s="16">
        <f>IF('COSTOS FIJOS'!$B$17&lt;&gt;"",0,IF(AND((COLUMN()-1)&gt;='COSTOS FIJOS'!$E$18,(COLUMN()-1)&lt;='COSTOS FIJOS'!$F$18),'COSTOS FIJOS'!$L$18,0))</f>
        <v>0</v>
      </c>
      <c r="K23" s="16">
        <f>IF('COSTOS FIJOS'!$B$17&lt;&gt;"",0,IF(AND((COLUMN()-1)&gt;='COSTOS FIJOS'!$E$18,(COLUMN()-1)&lt;='COSTOS FIJOS'!$F$18),'COSTOS FIJOS'!$L$18,0))</f>
        <v>0</v>
      </c>
      <c r="L23" s="16">
        <f>IF('COSTOS FIJOS'!$B$17&lt;&gt;"",0,IF(AND((COLUMN()-1)&gt;='COSTOS FIJOS'!$E$18,(COLUMN()-1)&lt;='COSTOS FIJOS'!$F$18),'COSTOS FIJOS'!$L$18,0))</f>
        <v>0</v>
      </c>
      <c r="M23" s="16">
        <f>IF('COSTOS FIJOS'!$B$17&lt;&gt;"",0,IF(AND((COLUMN()-1)&gt;='COSTOS FIJOS'!$E$18,(COLUMN()-1)&lt;='COSTOS FIJOS'!$F$18),'COSTOS FIJOS'!$L$18,0))</f>
        <v>0</v>
      </c>
      <c r="N23" s="16">
        <f>IF('COSTOS FIJOS'!$B$17&lt;&gt;"",0,IF(AND((COLUMN()-1)&gt;='COSTOS FIJOS'!$E$18,(COLUMN()-1)&lt;='COSTOS FIJOS'!$F$18),'COSTOS FIJOS'!$L$18,0))</f>
        <v>0</v>
      </c>
      <c r="O23" s="16">
        <f>IF('COSTOS FIJOS'!$B$17&lt;&gt;"",0,IF(AND((COLUMN()-1)&gt;='COSTOS FIJOS'!$E$18,(COLUMN()-1)&lt;='COSTOS FIJOS'!$F$18),'COSTOS FIJOS'!$L$18,0))</f>
        <v>0</v>
      </c>
      <c r="P23" s="16">
        <f>IF('COSTOS FIJOS'!$B$17&lt;&gt;"",0,IF(AND((COLUMN()-1)&gt;='COSTOS FIJOS'!$E$18,(COLUMN()-1)&lt;='COSTOS FIJOS'!$F$18),'COSTOS FIJOS'!$L$18,0))</f>
        <v>0</v>
      </c>
      <c r="Q23" s="16">
        <f>IF('COSTOS FIJOS'!$B$17&lt;&gt;"",0,IF(AND((COLUMN()-1)&gt;='COSTOS FIJOS'!$E$18,(COLUMN()-1)&lt;='COSTOS FIJOS'!$F$18),'COSTOS FIJOS'!$L$18,0))</f>
        <v>0</v>
      </c>
      <c r="R23" s="16">
        <f>IF('COSTOS FIJOS'!$B$17&lt;&gt;"",0,IF(AND((COLUMN()-1)&gt;='COSTOS FIJOS'!$E$18,(COLUMN()-1)&lt;='COSTOS FIJOS'!$F$18),'COSTOS FIJOS'!$L$18,0))</f>
        <v>0</v>
      </c>
      <c r="S23" s="16">
        <f>IF('COSTOS FIJOS'!$B$17&lt;&gt;"",0,IF(AND((COLUMN()-1)&gt;='COSTOS FIJOS'!$E$18,(COLUMN()-1)&lt;='COSTOS FIJOS'!$F$18),'COSTOS FIJOS'!$L$18,0))</f>
        <v>0</v>
      </c>
      <c r="T23" s="16">
        <f>IF('COSTOS FIJOS'!$B$17&lt;&gt;"",0,IF(AND((COLUMN()-1)&gt;='COSTOS FIJOS'!$E$18,(COLUMN()-1)&lt;='COSTOS FIJOS'!$F$18),'COSTOS FIJOS'!$L$18,0))</f>
        <v>0</v>
      </c>
      <c r="U23" s="16">
        <f>IF('COSTOS FIJOS'!$B$17&lt;&gt;"",0,IF(AND((COLUMN()-1)&gt;='COSTOS FIJOS'!$E$18,(COLUMN()-1)&lt;='COSTOS FIJOS'!$F$18),'COSTOS FIJOS'!$L$18,0))</f>
        <v>0</v>
      </c>
      <c r="V23" s="16">
        <f>IF('COSTOS FIJOS'!$B$17&lt;&gt;"",0,IF(AND((COLUMN()-1)&gt;='COSTOS FIJOS'!$E$18,(COLUMN()-1)&lt;='COSTOS FIJOS'!$F$18),'COSTOS FIJOS'!$L$18,0))</f>
        <v>0</v>
      </c>
      <c r="W23" s="16">
        <f>IF('COSTOS FIJOS'!$B$17&lt;&gt;"",0,IF(AND((COLUMN()-1)&gt;='COSTOS FIJOS'!$E$18,(COLUMN()-1)&lt;='COSTOS FIJOS'!$F$18),'COSTOS FIJOS'!$L$18,0))</f>
        <v>0</v>
      </c>
      <c r="X23" s="16">
        <f>IF('COSTOS FIJOS'!$B$17&lt;&gt;"",0,IF(AND((COLUMN()-1)&gt;='COSTOS FIJOS'!$E$18,(COLUMN()-1)&lt;='COSTOS FIJOS'!$F$18),'COSTOS FIJOS'!$L$18,0))</f>
        <v>0</v>
      </c>
      <c r="Y23" s="16">
        <f>IF('COSTOS FIJOS'!$B$17&lt;&gt;"",0,IF(AND((COLUMN()-1)&gt;='COSTOS FIJOS'!$E$18,(COLUMN()-1)&lt;='COSTOS FIJOS'!$F$18),'COSTOS FIJOS'!$L$18,0))</f>
        <v>0</v>
      </c>
      <c r="Z23" s="16">
        <f>IF('COSTOS FIJOS'!$B$17&lt;&gt;"",0,IF(AND((COLUMN()-1)&gt;='COSTOS FIJOS'!$E$18,(COLUMN()-1)&lt;='COSTOS FIJOS'!$F$18),'COSTOS FIJOS'!$L$18,0))</f>
        <v>0</v>
      </c>
      <c r="AA23" s="16">
        <f>IF('COSTOS FIJOS'!$B$17&lt;&gt;"",0,IF(AND((COLUMN()-1)&gt;='COSTOS FIJOS'!$E$18,(COLUMN()-1)&lt;='COSTOS FIJOS'!$F$18),'COSTOS FIJOS'!$L$18,0))</f>
        <v>0</v>
      </c>
      <c r="AB23" s="16">
        <f>IF('COSTOS FIJOS'!$B$17&lt;&gt;"",0,IF(AND((COLUMN()-1)&gt;='COSTOS FIJOS'!$E$18,(COLUMN()-1)&lt;='COSTOS FIJOS'!$F$18),'COSTOS FIJOS'!$L$18,0))</f>
        <v>0</v>
      </c>
      <c r="AC23" s="16">
        <f>IF('COSTOS FIJOS'!$B$17&lt;&gt;"",0,IF(AND((COLUMN()-1)&gt;='COSTOS FIJOS'!$E$18,(COLUMN()-1)&lt;='COSTOS FIJOS'!$F$18),'COSTOS FIJOS'!$L$18,0))</f>
        <v>0</v>
      </c>
      <c r="AD23" s="16">
        <f>IF('COSTOS FIJOS'!$B$17&lt;&gt;"",0,IF(AND((COLUMN()-1)&gt;='COSTOS FIJOS'!$E$18,(COLUMN()-1)&lt;='COSTOS FIJOS'!$F$18),'COSTOS FIJOS'!$L$18,0))</f>
        <v>0</v>
      </c>
      <c r="AE23" s="16">
        <f>IF('COSTOS FIJOS'!$B$17&lt;&gt;"",0,IF(AND((COLUMN()-1)&gt;='COSTOS FIJOS'!$E$18,(COLUMN()-1)&lt;='COSTOS FIJOS'!$F$18),'COSTOS FIJOS'!$L$18,0))</f>
        <v>0</v>
      </c>
      <c r="AF23" s="16">
        <f>IF('COSTOS FIJOS'!$B$17&lt;&gt;"",0,IF(AND((COLUMN()-1)&gt;='COSTOS FIJOS'!$E$18,(COLUMN()-1)&lt;='COSTOS FIJOS'!$F$18),'COSTOS FIJOS'!$L$18,0))</f>
        <v>0</v>
      </c>
      <c r="AG23" s="16">
        <f>IF('COSTOS FIJOS'!$B$17&lt;&gt;"",0,IF(AND((COLUMN()-1)&gt;='COSTOS FIJOS'!$E$18,(COLUMN()-1)&lt;='COSTOS FIJOS'!$F$18),'COSTOS FIJOS'!$L$18,0))</f>
        <v>0</v>
      </c>
      <c r="AH23" s="16">
        <f>IF('COSTOS FIJOS'!$B$17&lt;&gt;"",0,IF(AND((COLUMN()-1)&gt;='COSTOS FIJOS'!$E$18,(COLUMN()-1)&lt;='COSTOS FIJOS'!$F$18),'COSTOS FIJOS'!$L$18,0))</f>
        <v>0</v>
      </c>
      <c r="AI23" s="16">
        <f>IF('COSTOS FIJOS'!$B$17&lt;&gt;"",0,IF(AND((COLUMN()-1)&gt;='COSTOS FIJOS'!$E$18,(COLUMN()-1)&lt;='COSTOS FIJOS'!$F$18),'COSTOS FIJOS'!$L$18,0))</f>
        <v>0</v>
      </c>
      <c r="AJ23" s="16">
        <f>IF('COSTOS FIJOS'!$B$17&lt;&gt;"",0,IF(AND((COLUMN()-1)&gt;='COSTOS FIJOS'!$E$18,(COLUMN()-1)&lt;='COSTOS FIJOS'!$F$18),'COSTOS FIJOS'!$L$18,0))</f>
        <v>0</v>
      </c>
      <c r="AK23" s="16">
        <f>IF('COSTOS FIJOS'!$B$17&lt;&gt;"",0,IF(AND((COLUMN()-1)&gt;='COSTOS FIJOS'!$E$18,(COLUMN()-1)&lt;='COSTOS FIJOS'!$F$18),'COSTOS FIJOS'!$L$18,0))</f>
        <v>0</v>
      </c>
      <c r="AL23" s="16">
        <f>IF('COSTOS FIJOS'!$B$17&lt;&gt;"",0,IF(AND((COLUMN()-1)&gt;='COSTOS FIJOS'!$E$18,(COLUMN()-1)&lt;='COSTOS FIJOS'!$F$18),'COSTOS FIJOS'!$L$18,0))</f>
        <v>0</v>
      </c>
      <c r="AM23" s="16">
        <f>IF('COSTOS FIJOS'!$B$17&lt;&gt;"",0,IF(AND((COLUMN()-1)&gt;='COSTOS FIJOS'!$E$18,(COLUMN()-1)&lt;='COSTOS FIJOS'!$F$18),'COSTOS FIJOS'!$L$18,0))</f>
        <v>0</v>
      </c>
      <c r="AN23" s="16">
        <f>IF('COSTOS FIJOS'!$B$17&lt;&gt;"",0,IF(AND((COLUMN()-1)&gt;='COSTOS FIJOS'!$E$18,(COLUMN()-1)&lt;='COSTOS FIJOS'!$F$18),'COSTOS FIJOS'!$L$18,0))</f>
        <v>0</v>
      </c>
      <c r="AO23" s="16">
        <f>IF('COSTOS FIJOS'!$B$17&lt;&gt;"",0,IF(AND((COLUMN()-1)&gt;='COSTOS FIJOS'!$E$18,(COLUMN()-1)&lt;='COSTOS FIJOS'!$F$18),'COSTOS FIJOS'!$L$18,0))</f>
        <v>0</v>
      </c>
      <c r="AP23" s="16">
        <f>IF('COSTOS FIJOS'!$B$17&lt;&gt;"",0,IF(AND((COLUMN()-1)&gt;='COSTOS FIJOS'!$E$18,(COLUMN()-1)&lt;='COSTOS FIJOS'!$F$18),'COSTOS FIJOS'!$L$18,0))</f>
        <v>0</v>
      </c>
      <c r="AQ23" s="16">
        <f>IF('COSTOS FIJOS'!$B$17&lt;&gt;"",0,IF(AND((COLUMN()-1)&gt;='COSTOS FIJOS'!$E$18,(COLUMN()-1)&lt;='COSTOS FIJOS'!$F$18),'COSTOS FIJOS'!$L$18,0))</f>
        <v>0</v>
      </c>
      <c r="AR23" s="16">
        <f>IF('COSTOS FIJOS'!$B$17&lt;&gt;"",0,IF(AND((COLUMN()-1)&gt;='COSTOS FIJOS'!$E$18,(COLUMN()-1)&lt;='COSTOS FIJOS'!$F$18),'COSTOS FIJOS'!$L$18,0))</f>
        <v>0</v>
      </c>
      <c r="AS23" s="16">
        <f>IF('COSTOS FIJOS'!$B$17&lt;&gt;"",0,IF(AND((COLUMN()-1)&gt;='COSTOS FIJOS'!$E$18,(COLUMN()-1)&lt;='COSTOS FIJOS'!$F$18),'COSTOS FIJOS'!$L$18,0))</f>
        <v>0</v>
      </c>
      <c r="AT23" s="16">
        <f>IF('COSTOS FIJOS'!$B$17&lt;&gt;"",0,IF(AND((COLUMN()-1)&gt;='COSTOS FIJOS'!$E$18,(COLUMN()-1)&lt;='COSTOS FIJOS'!$F$18),'COSTOS FIJOS'!$L$18,0))</f>
        <v>0</v>
      </c>
      <c r="AU23" s="16">
        <f>IF('COSTOS FIJOS'!$B$17&lt;&gt;"",0,IF(AND((COLUMN()-1)&gt;='COSTOS FIJOS'!$E$18,(COLUMN()-1)&lt;='COSTOS FIJOS'!$F$18),'COSTOS FIJOS'!$L$18,0))</f>
        <v>0</v>
      </c>
      <c r="AV23" s="16">
        <f>IF('COSTOS FIJOS'!$B$17&lt;&gt;"",0,IF(AND((COLUMN()-1)&gt;='COSTOS FIJOS'!$E$18,(COLUMN()-1)&lt;='COSTOS FIJOS'!$F$18),'COSTOS FIJOS'!$L$18,0))</f>
        <v>0</v>
      </c>
      <c r="AW23" s="16">
        <f>IF('COSTOS FIJOS'!$B$17&lt;&gt;"",0,IF(AND((COLUMN()-1)&gt;='COSTOS FIJOS'!$E$18,(COLUMN()-1)&lt;='COSTOS FIJOS'!$F$18),'COSTOS FIJOS'!$L$18,0))</f>
        <v>0</v>
      </c>
      <c r="AX23" s="16">
        <f>IF('COSTOS FIJOS'!$B$17&lt;&gt;"",0,IF(AND((COLUMN()-1)&gt;='COSTOS FIJOS'!$E$18,(COLUMN()-1)&lt;='COSTOS FIJOS'!$F$18),'COSTOS FIJOS'!$L$18,0))</f>
        <v>0</v>
      </c>
      <c r="AY23" s="16">
        <f>IF('COSTOS FIJOS'!$B$17&lt;&gt;"",0,IF(AND((COLUMN()-1)&gt;='COSTOS FIJOS'!$E$18,(COLUMN()-1)&lt;='COSTOS FIJOS'!$F$18),'COSTOS FIJOS'!$L$18,0))</f>
        <v>0</v>
      </c>
      <c r="AZ23" s="16">
        <f>IF('COSTOS FIJOS'!$B$17&lt;&gt;"",0,IF(AND((COLUMN()-1)&gt;='COSTOS FIJOS'!$E$18,(COLUMN()-1)&lt;='COSTOS FIJOS'!$F$18),'COSTOS FIJOS'!$L$18,0))</f>
        <v>0</v>
      </c>
      <c r="BA23" s="16">
        <f>IF('COSTOS FIJOS'!$B$17&lt;&gt;"",0,IF(AND((COLUMN()-1)&gt;='COSTOS FIJOS'!$E$18,(COLUMN()-1)&lt;='COSTOS FIJOS'!$F$18),'COSTOS FIJOS'!$L$18,0))</f>
        <v>0</v>
      </c>
    </row>
    <row r="24" spans="1:53" x14ac:dyDescent="0.35">
      <c r="A24" s="38" t="s">
        <v>345</v>
      </c>
      <c r="B24" s="16">
        <f>IF('COSTOS FIJOS'!$B$17&lt;&gt;"",0,IF(AND((COLUMN()-1)&gt;='COSTOS FIJOS'!$E$19,(COLUMN()-1)&lt;='COSTOS FIJOS'!$F$19),'COSTOS FIJOS'!$L$19,0))</f>
        <v>4.6153849704142287</v>
      </c>
      <c r="C24" s="16">
        <f>IF('COSTOS FIJOS'!$B$17&lt;&gt;"",0,IF(AND((COLUMN()-1)&gt;='COSTOS FIJOS'!$E$19,(COLUMN()-1)&lt;='COSTOS FIJOS'!$F$19),'COSTOS FIJOS'!$L$19,0))</f>
        <v>4.6153849704142287</v>
      </c>
      <c r="D24" s="16">
        <f>IF('COSTOS FIJOS'!$B$17&lt;&gt;"",0,IF(AND((COLUMN()-1)&gt;='COSTOS FIJOS'!$E$19,(COLUMN()-1)&lt;='COSTOS FIJOS'!$F$19),'COSTOS FIJOS'!$L$19,0))</f>
        <v>4.6153849704142287</v>
      </c>
      <c r="E24" s="16">
        <f>IF('COSTOS FIJOS'!$B$17&lt;&gt;"",0,IF(AND((COLUMN()-1)&gt;='COSTOS FIJOS'!$E$19,(COLUMN()-1)&lt;='COSTOS FIJOS'!$F$19),'COSTOS FIJOS'!$L$19,0))</f>
        <v>4.6153849704142287</v>
      </c>
      <c r="F24" s="16">
        <f>IF('COSTOS FIJOS'!$B$17&lt;&gt;"",0,IF(AND((COLUMN()-1)&gt;='COSTOS FIJOS'!$E$19,(COLUMN()-1)&lt;='COSTOS FIJOS'!$F$19),'COSTOS FIJOS'!$L$19,0))</f>
        <v>4.6153849704142287</v>
      </c>
      <c r="G24" s="16">
        <f>IF('COSTOS FIJOS'!$B$17&lt;&gt;"",0,IF(AND((COLUMN()-1)&gt;='COSTOS FIJOS'!$E$19,(COLUMN()-1)&lt;='COSTOS FIJOS'!$F$19),'COSTOS FIJOS'!$L$19,0))</f>
        <v>4.6153849704142287</v>
      </c>
      <c r="H24" s="16">
        <f>IF('COSTOS FIJOS'!$B$17&lt;&gt;"",0,IF(AND((COLUMN()-1)&gt;='COSTOS FIJOS'!$E$19,(COLUMN()-1)&lt;='COSTOS FIJOS'!$F$19),'COSTOS FIJOS'!$L$19,0))</f>
        <v>4.6153849704142287</v>
      </c>
      <c r="I24" s="16">
        <f>IF('COSTOS FIJOS'!$B$17&lt;&gt;"",0,IF(AND((COLUMN()-1)&gt;='COSTOS FIJOS'!$E$19,(COLUMN()-1)&lt;='COSTOS FIJOS'!$F$19),'COSTOS FIJOS'!$L$19,0))</f>
        <v>4.6153849704142287</v>
      </c>
      <c r="J24" s="16">
        <f>IF('COSTOS FIJOS'!$B$17&lt;&gt;"",0,IF(AND((COLUMN()-1)&gt;='COSTOS FIJOS'!$E$19,(COLUMN()-1)&lt;='COSTOS FIJOS'!$F$19),'COSTOS FIJOS'!$L$19,0))</f>
        <v>4.6153849704142287</v>
      </c>
      <c r="K24" s="16">
        <f>IF('COSTOS FIJOS'!$B$17&lt;&gt;"",0,IF(AND((COLUMN()-1)&gt;='COSTOS FIJOS'!$E$19,(COLUMN()-1)&lt;='COSTOS FIJOS'!$F$19),'COSTOS FIJOS'!$L$19,0))</f>
        <v>4.6153849704142287</v>
      </c>
      <c r="L24" s="16">
        <f>IF('COSTOS FIJOS'!$B$17&lt;&gt;"",0,IF(AND((COLUMN()-1)&gt;='COSTOS FIJOS'!$E$19,(COLUMN()-1)&lt;='COSTOS FIJOS'!$F$19),'COSTOS FIJOS'!$L$19,0))</f>
        <v>4.6153849704142287</v>
      </c>
      <c r="M24" s="16">
        <f>IF('COSTOS FIJOS'!$B$17&lt;&gt;"",0,IF(AND((COLUMN()-1)&gt;='COSTOS FIJOS'!$E$19,(COLUMN()-1)&lt;='COSTOS FIJOS'!$F$19),'COSTOS FIJOS'!$L$19,0))</f>
        <v>4.6153849704142287</v>
      </c>
      <c r="N24" s="16">
        <f>IF('COSTOS FIJOS'!$B$17&lt;&gt;"",0,IF(AND((COLUMN()-1)&gt;='COSTOS FIJOS'!$E$19,(COLUMN()-1)&lt;='COSTOS FIJOS'!$F$19),'COSTOS FIJOS'!$L$19,0))</f>
        <v>4.6153849704142287</v>
      </c>
      <c r="O24" s="16">
        <f>IF('COSTOS FIJOS'!$B$17&lt;&gt;"",0,IF(AND((COLUMN()-1)&gt;='COSTOS FIJOS'!$E$19,(COLUMN()-1)&lt;='COSTOS FIJOS'!$F$19),'COSTOS FIJOS'!$L$19,0))</f>
        <v>4.6153849704142287</v>
      </c>
      <c r="P24" s="16">
        <f>IF('COSTOS FIJOS'!$B$17&lt;&gt;"",0,IF(AND((COLUMN()-1)&gt;='COSTOS FIJOS'!$E$19,(COLUMN()-1)&lt;='COSTOS FIJOS'!$F$19),'COSTOS FIJOS'!$L$19,0))</f>
        <v>4.6153849704142287</v>
      </c>
      <c r="Q24" s="16">
        <f>IF('COSTOS FIJOS'!$B$17&lt;&gt;"",0,IF(AND((COLUMN()-1)&gt;='COSTOS FIJOS'!$E$19,(COLUMN()-1)&lt;='COSTOS FIJOS'!$F$19),'COSTOS FIJOS'!$L$19,0))</f>
        <v>4.6153849704142287</v>
      </c>
      <c r="R24" s="16">
        <f>IF('COSTOS FIJOS'!$B$17&lt;&gt;"",0,IF(AND((COLUMN()-1)&gt;='COSTOS FIJOS'!$E$19,(COLUMN()-1)&lt;='COSTOS FIJOS'!$F$19),'COSTOS FIJOS'!$L$19,0))</f>
        <v>4.6153849704142287</v>
      </c>
      <c r="S24" s="16">
        <f>IF('COSTOS FIJOS'!$B$17&lt;&gt;"",0,IF(AND((COLUMN()-1)&gt;='COSTOS FIJOS'!$E$19,(COLUMN()-1)&lt;='COSTOS FIJOS'!$F$19),'COSTOS FIJOS'!$L$19,0))</f>
        <v>4.6153849704142287</v>
      </c>
      <c r="T24" s="16">
        <f>IF('COSTOS FIJOS'!$B$17&lt;&gt;"",0,IF(AND((COLUMN()-1)&gt;='COSTOS FIJOS'!$E$19,(COLUMN()-1)&lt;='COSTOS FIJOS'!$F$19),'COSTOS FIJOS'!$L$19,0))</f>
        <v>4.6153849704142287</v>
      </c>
      <c r="U24" s="16">
        <f>IF('COSTOS FIJOS'!$B$17&lt;&gt;"",0,IF(AND((COLUMN()-1)&gt;='COSTOS FIJOS'!$E$19,(COLUMN()-1)&lt;='COSTOS FIJOS'!$F$19),'COSTOS FIJOS'!$L$19,0))</f>
        <v>4.6153849704142287</v>
      </c>
      <c r="V24" s="16">
        <f>IF('COSTOS FIJOS'!$B$17&lt;&gt;"",0,IF(AND((COLUMN()-1)&gt;='COSTOS FIJOS'!$E$19,(COLUMN()-1)&lt;='COSTOS FIJOS'!$F$19),'COSTOS FIJOS'!$L$19,0))</f>
        <v>4.6153849704142287</v>
      </c>
      <c r="W24" s="16">
        <f>IF('COSTOS FIJOS'!$B$17&lt;&gt;"",0,IF(AND((COLUMN()-1)&gt;='COSTOS FIJOS'!$E$19,(COLUMN()-1)&lt;='COSTOS FIJOS'!$F$19),'COSTOS FIJOS'!$L$19,0))</f>
        <v>4.6153849704142287</v>
      </c>
      <c r="X24" s="16">
        <f>IF('COSTOS FIJOS'!$B$17&lt;&gt;"",0,IF(AND((COLUMN()-1)&gt;='COSTOS FIJOS'!$E$19,(COLUMN()-1)&lt;='COSTOS FIJOS'!$F$19),'COSTOS FIJOS'!$L$19,0))</f>
        <v>4.6153849704142287</v>
      </c>
      <c r="Y24" s="16">
        <f>IF('COSTOS FIJOS'!$B$17&lt;&gt;"",0,IF(AND((COLUMN()-1)&gt;='COSTOS FIJOS'!$E$19,(COLUMN()-1)&lt;='COSTOS FIJOS'!$F$19),'COSTOS FIJOS'!$L$19,0))</f>
        <v>4.6153849704142287</v>
      </c>
      <c r="Z24" s="16">
        <f>IF('COSTOS FIJOS'!$B$17&lt;&gt;"",0,IF(AND((COLUMN()-1)&gt;='COSTOS FIJOS'!$E$19,(COLUMN()-1)&lt;='COSTOS FIJOS'!$F$19),'COSTOS FIJOS'!$L$19,0))</f>
        <v>4.6153849704142287</v>
      </c>
      <c r="AA24" s="16">
        <f>IF('COSTOS FIJOS'!$B$17&lt;&gt;"",0,IF(AND((COLUMN()-1)&gt;='COSTOS FIJOS'!$E$19,(COLUMN()-1)&lt;='COSTOS FIJOS'!$F$19),'COSTOS FIJOS'!$L$19,0))</f>
        <v>4.6153849704142287</v>
      </c>
      <c r="AB24" s="16">
        <f>IF('COSTOS FIJOS'!$B$17&lt;&gt;"",0,IF(AND((COLUMN()-1)&gt;='COSTOS FIJOS'!$E$19,(COLUMN()-1)&lt;='COSTOS FIJOS'!$F$19),'COSTOS FIJOS'!$L$19,0))</f>
        <v>4.6153849704142287</v>
      </c>
      <c r="AC24" s="16">
        <f>IF('COSTOS FIJOS'!$B$17&lt;&gt;"",0,IF(AND((COLUMN()-1)&gt;='COSTOS FIJOS'!$E$19,(COLUMN()-1)&lt;='COSTOS FIJOS'!$F$19),'COSTOS FIJOS'!$L$19,0))</f>
        <v>4.6153849704142287</v>
      </c>
      <c r="AD24" s="16">
        <f>IF('COSTOS FIJOS'!$B$17&lt;&gt;"",0,IF(AND((COLUMN()-1)&gt;='COSTOS FIJOS'!$E$19,(COLUMN()-1)&lt;='COSTOS FIJOS'!$F$19),'COSTOS FIJOS'!$L$19,0))</f>
        <v>4.6153849704142287</v>
      </c>
      <c r="AE24" s="16">
        <f>IF('COSTOS FIJOS'!$B$17&lt;&gt;"",0,IF(AND((COLUMN()-1)&gt;='COSTOS FIJOS'!$E$19,(COLUMN()-1)&lt;='COSTOS FIJOS'!$F$19),'COSTOS FIJOS'!$L$19,0))</f>
        <v>4.6153849704142287</v>
      </c>
      <c r="AF24" s="16">
        <f>IF('COSTOS FIJOS'!$B$17&lt;&gt;"",0,IF(AND((COLUMN()-1)&gt;='COSTOS FIJOS'!$E$19,(COLUMN()-1)&lt;='COSTOS FIJOS'!$F$19),'COSTOS FIJOS'!$L$19,0))</f>
        <v>4.6153849704142287</v>
      </c>
      <c r="AG24" s="16">
        <f>IF('COSTOS FIJOS'!$B$17&lt;&gt;"",0,IF(AND((COLUMN()-1)&gt;='COSTOS FIJOS'!$E$19,(COLUMN()-1)&lt;='COSTOS FIJOS'!$F$19),'COSTOS FIJOS'!$L$19,0))</f>
        <v>4.6153849704142287</v>
      </c>
      <c r="AH24" s="16">
        <f>IF('COSTOS FIJOS'!$B$17&lt;&gt;"",0,IF(AND((COLUMN()-1)&gt;='COSTOS FIJOS'!$E$19,(COLUMN()-1)&lt;='COSTOS FIJOS'!$F$19),'COSTOS FIJOS'!$L$19,0))</f>
        <v>4.6153849704142287</v>
      </c>
      <c r="AI24" s="16">
        <f>IF('COSTOS FIJOS'!$B$17&lt;&gt;"",0,IF(AND((COLUMN()-1)&gt;='COSTOS FIJOS'!$E$19,(COLUMN()-1)&lt;='COSTOS FIJOS'!$F$19),'COSTOS FIJOS'!$L$19,0))</f>
        <v>4.6153849704142287</v>
      </c>
      <c r="AJ24" s="16">
        <f>IF('COSTOS FIJOS'!$B$17&lt;&gt;"",0,IF(AND((COLUMN()-1)&gt;='COSTOS FIJOS'!$E$19,(COLUMN()-1)&lt;='COSTOS FIJOS'!$F$19),'COSTOS FIJOS'!$L$19,0))</f>
        <v>4.6153849704142287</v>
      </c>
      <c r="AK24" s="16">
        <f>IF('COSTOS FIJOS'!$B$17&lt;&gt;"",0,IF(AND((COLUMN()-1)&gt;='COSTOS FIJOS'!$E$19,(COLUMN()-1)&lt;='COSTOS FIJOS'!$F$19),'COSTOS FIJOS'!$L$19,0))</f>
        <v>4.6153849704142287</v>
      </c>
      <c r="AL24" s="16">
        <f>IF('COSTOS FIJOS'!$B$17&lt;&gt;"",0,IF(AND((COLUMN()-1)&gt;='COSTOS FIJOS'!$E$19,(COLUMN()-1)&lt;='COSTOS FIJOS'!$F$19),'COSTOS FIJOS'!$L$19,0))</f>
        <v>4.6153849704142287</v>
      </c>
      <c r="AM24" s="16">
        <f>IF('COSTOS FIJOS'!$B$17&lt;&gt;"",0,IF(AND((COLUMN()-1)&gt;='COSTOS FIJOS'!$E$19,(COLUMN()-1)&lt;='COSTOS FIJOS'!$F$19),'COSTOS FIJOS'!$L$19,0))</f>
        <v>4.6153849704142287</v>
      </c>
      <c r="AN24" s="16">
        <f>IF('COSTOS FIJOS'!$B$17&lt;&gt;"",0,IF(AND((COLUMN()-1)&gt;='COSTOS FIJOS'!$E$19,(COLUMN()-1)&lt;='COSTOS FIJOS'!$F$19),'COSTOS FIJOS'!$L$19,0))</f>
        <v>4.6153849704142287</v>
      </c>
      <c r="AO24" s="16">
        <f>IF('COSTOS FIJOS'!$B$17&lt;&gt;"",0,IF(AND((COLUMN()-1)&gt;='COSTOS FIJOS'!$E$19,(COLUMN()-1)&lt;='COSTOS FIJOS'!$F$19),'COSTOS FIJOS'!$L$19,0))</f>
        <v>4.6153849704142287</v>
      </c>
      <c r="AP24" s="16">
        <f>IF('COSTOS FIJOS'!$B$17&lt;&gt;"",0,IF(AND((COLUMN()-1)&gt;='COSTOS FIJOS'!$E$19,(COLUMN()-1)&lt;='COSTOS FIJOS'!$F$19),'COSTOS FIJOS'!$L$19,0))</f>
        <v>4.6153849704142287</v>
      </c>
      <c r="AQ24" s="16">
        <f>IF('COSTOS FIJOS'!$B$17&lt;&gt;"",0,IF(AND((COLUMN()-1)&gt;='COSTOS FIJOS'!$E$19,(COLUMN()-1)&lt;='COSTOS FIJOS'!$F$19),'COSTOS FIJOS'!$L$19,0))</f>
        <v>4.6153849704142287</v>
      </c>
      <c r="AR24" s="16">
        <f>IF('COSTOS FIJOS'!$B$17&lt;&gt;"",0,IF(AND((COLUMN()-1)&gt;='COSTOS FIJOS'!$E$19,(COLUMN()-1)&lt;='COSTOS FIJOS'!$F$19),'COSTOS FIJOS'!$L$19,0))</f>
        <v>4.6153849704142287</v>
      </c>
      <c r="AS24" s="16">
        <f>IF('COSTOS FIJOS'!$B$17&lt;&gt;"",0,IF(AND((COLUMN()-1)&gt;='COSTOS FIJOS'!$E$19,(COLUMN()-1)&lt;='COSTOS FIJOS'!$F$19),'COSTOS FIJOS'!$L$19,0))</f>
        <v>4.6153849704142287</v>
      </c>
      <c r="AT24" s="16">
        <f>IF('COSTOS FIJOS'!$B$17&lt;&gt;"",0,IF(AND((COLUMN()-1)&gt;='COSTOS FIJOS'!$E$19,(COLUMN()-1)&lt;='COSTOS FIJOS'!$F$19),'COSTOS FIJOS'!$L$19,0))</f>
        <v>4.6153849704142287</v>
      </c>
      <c r="AU24" s="16">
        <f>IF('COSTOS FIJOS'!$B$17&lt;&gt;"",0,IF(AND((COLUMN()-1)&gt;='COSTOS FIJOS'!$E$19,(COLUMN()-1)&lt;='COSTOS FIJOS'!$F$19),'COSTOS FIJOS'!$L$19,0))</f>
        <v>4.6153849704142287</v>
      </c>
      <c r="AV24" s="16">
        <f>IF('COSTOS FIJOS'!$B$17&lt;&gt;"",0,IF(AND((COLUMN()-1)&gt;='COSTOS FIJOS'!$E$19,(COLUMN()-1)&lt;='COSTOS FIJOS'!$F$19),'COSTOS FIJOS'!$L$19,0))</f>
        <v>4.6153849704142287</v>
      </c>
      <c r="AW24" s="16">
        <f>IF('COSTOS FIJOS'!$B$17&lt;&gt;"",0,IF(AND((COLUMN()-1)&gt;='COSTOS FIJOS'!$E$19,(COLUMN()-1)&lt;='COSTOS FIJOS'!$F$19),'COSTOS FIJOS'!$L$19,0))</f>
        <v>4.6153849704142287</v>
      </c>
      <c r="AX24" s="16">
        <f>IF('COSTOS FIJOS'!$B$17&lt;&gt;"",0,IF(AND((COLUMN()-1)&gt;='COSTOS FIJOS'!$E$19,(COLUMN()-1)&lt;='COSTOS FIJOS'!$F$19),'COSTOS FIJOS'!$L$19,0))</f>
        <v>4.6153849704142287</v>
      </c>
      <c r="AY24" s="16">
        <f>IF('COSTOS FIJOS'!$B$17&lt;&gt;"",0,IF(AND((COLUMN()-1)&gt;='COSTOS FIJOS'!$E$19,(COLUMN()-1)&lt;='COSTOS FIJOS'!$F$19),'COSTOS FIJOS'!$L$19,0))</f>
        <v>4.6153849704142287</v>
      </c>
      <c r="AZ24" s="16">
        <f>IF('COSTOS FIJOS'!$B$17&lt;&gt;"",0,IF(AND((COLUMN()-1)&gt;='COSTOS FIJOS'!$E$19,(COLUMN()-1)&lt;='COSTOS FIJOS'!$F$19),'COSTOS FIJOS'!$L$19,0))</f>
        <v>4.6153849704142287</v>
      </c>
      <c r="BA24" s="16">
        <f>IF('COSTOS FIJOS'!$B$17&lt;&gt;"",0,IF(AND((COLUMN()-1)&gt;='COSTOS FIJOS'!$E$19,(COLUMN()-1)&lt;='COSTOS FIJOS'!$F$19),'COSTOS FIJOS'!$L$19,0))</f>
        <v>4.6153849704142287</v>
      </c>
    </row>
    <row r="25" spans="1:53" x14ac:dyDescent="0.35">
      <c r="A25" s="50" t="s">
        <v>347</v>
      </c>
      <c r="B25" s="67" t="str">
        <f>IF(AND((COLUMN()-1)&gt;='COSTOS FIJOS'!$E$20,(COLUMN()-1)&lt;='COSTOS FIJOS'!$F$20),'COSTOS FIJOS'!$L$20,0)</f>
        <v/>
      </c>
      <c r="C25" s="67" t="str">
        <f>IF(AND((COLUMN()-1)&gt;='COSTOS FIJOS'!$E$20,(COLUMN()-1)&lt;='COSTOS FIJOS'!$F$20),'COSTOS FIJOS'!$L$20,0)</f>
        <v/>
      </c>
      <c r="D25" s="67" t="str">
        <f>IF(AND((COLUMN()-1)&gt;='COSTOS FIJOS'!$E$20,(COLUMN()-1)&lt;='COSTOS FIJOS'!$F$20),'COSTOS FIJOS'!$L$20,0)</f>
        <v/>
      </c>
      <c r="E25" s="67" t="str">
        <f>IF(AND((COLUMN()-1)&gt;='COSTOS FIJOS'!$E$20,(COLUMN()-1)&lt;='COSTOS FIJOS'!$F$20),'COSTOS FIJOS'!$L$20,0)</f>
        <v/>
      </c>
      <c r="F25" s="67" t="str">
        <f>IF(AND((COLUMN()-1)&gt;='COSTOS FIJOS'!$E$20,(COLUMN()-1)&lt;='COSTOS FIJOS'!$F$20),'COSTOS FIJOS'!$L$20,0)</f>
        <v/>
      </c>
      <c r="G25" s="67" t="str">
        <f>IF(AND((COLUMN()-1)&gt;='COSTOS FIJOS'!$E$20,(COLUMN()-1)&lt;='COSTOS FIJOS'!$F$20),'COSTOS FIJOS'!$L$20,0)</f>
        <v/>
      </c>
      <c r="H25" s="67" t="str">
        <f>IF(AND((COLUMN()-1)&gt;='COSTOS FIJOS'!$E$20,(COLUMN()-1)&lt;='COSTOS FIJOS'!$F$20),'COSTOS FIJOS'!$L$20,0)</f>
        <v/>
      </c>
      <c r="I25" s="67" t="str">
        <f>IF(AND((COLUMN()-1)&gt;='COSTOS FIJOS'!$E$20,(COLUMN()-1)&lt;='COSTOS FIJOS'!$F$20),'COSTOS FIJOS'!$L$20,0)</f>
        <v/>
      </c>
      <c r="J25" s="67" t="str">
        <f>IF(AND((COLUMN()-1)&gt;='COSTOS FIJOS'!$E$20,(COLUMN()-1)&lt;='COSTOS FIJOS'!$F$20),'COSTOS FIJOS'!$L$20,0)</f>
        <v/>
      </c>
      <c r="K25" s="67" t="str">
        <f>IF(AND((COLUMN()-1)&gt;='COSTOS FIJOS'!$E$20,(COLUMN()-1)&lt;='COSTOS FIJOS'!$F$20),'COSTOS FIJOS'!$L$20,0)</f>
        <v/>
      </c>
      <c r="L25" s="67" t="str">
        <f>IF(AND((COLUMN()-1)&gt;='COSTOS FIJOS'!$E$20,(COLUMN()-1)&lt;='COSTOS FIJOS'!$F$20),'COSTOS FIJOS'!$L$20,0)</f>
        <v/>
      </c>
      <c r="M25" s="67" t="str">
        <f>IF(AND((COLUMN()-1)&gt;='COSTOS FIJOS'!$E$20,(COLUMN()-1)&lt;='COSTOS FIJOS'!$F$20),'COSTOS FIJOS'!$L$20,0)</f>
        <v/>
      </c>
      <c r="N25" s="67" t="str">
        <f>IF(AND((COLUMN()-1)&gt;='COSTOS FIJOS'!$E$20,(COLUMN()-1)&lt;='COSTOS FIJOS'!$F$20),'COSTOS FIJOS'!$L$20,0)</f>
        <v/>
      </c>
      <c r="O25" s="67" t="str">
        <f>IF(AND((COLUMN()-1)&gt;='COSTOS FIJOS'!$E$20,(COLUMN()-1)&lt;='COSTOS FIJOS'!$F$20),'COSTOS FIJOS'!$L$20,0)</f>
        <v/>
      </c>
      <c r="P25" s="67" t="str">
        <f>IF(AND((COLUMN()-1)&gt;='COSTOS FIJOS'!$E$20,(COLUMN()-1)&lt;='COSTOS FIJOS'!$F$20),'COSTOS FIJOS'!$L$20,0)</f>
        <v/>
      </c>
      <c r="Q25" s="67" t="str">
        <f>IF(AND((COLUMN()-1)&gt;='COSTOS FIJOS'!$E$20,(COLUMN()-1)&lt;='COSTOS FIJOS'!$F$20),'COSTOS FIJOS'!$L$20,0)</f>
        <v/>
      </c>
      <c r="R25" s="67" t="str">
        <f>IF(AND((COLUMN()-1)&gt;='COSTOS FIJOS'!$E$20,(COLUMN()-1)&lt;='COSTOS FIJOS'!$F$20),'COSTOS FIJOS'!$L$20,0)</f>
        <v/>
      </c>
      <c r="S25" s="67" t="str">
        <f>IF(AND((COLUMN()-1)&gt;='COSTOS FIJOS'!$E$20,(COLUMN()-1)&lt;='COSTOS FIJOS'!$F$20),'COSTOS FIJOS'!$L$20,0)</f>
        <v/>
      </c>
      <c r="T25" s="67" t="str">
        <f>IF(AND((COLUMN()-1)&gt;='COSTOS FIJOS'!$E$20,(COLUMN()-1)&lt;='COSTOS FIJOS'!$F$20),'COSTOS FIJOS'!$L$20,0)</f>
        <v/>
      </c>
      <c r="U25" s="67" t="str">
        <f>IF(AND((COLUMN()-1)&gt;='COSTOS FIJOS'!$E$20,(COLUMN()-1)&lt;='COSTOS FIJOS'!$F$20),'COSTOS FIJOS'!$L$20,0)</f>
        <v/>
      </c>
      <c r="V25" s="67" t="str">
        <f>IF(AND((COLUMN()-1)&gt;='COSTOS FIJOS'!$E$20,(COLUMN()-1)&lt;='COSTOS FIJOS'!$F$20),'COSTOS FIJOS'!$L$20,0)</f>
        <v/>
      </c>
      <c r="W25" s="67" t="str">
        <f>IF(AND((COLUMN()-1)&gt;='COSTOS FIJOS'!$E$20,(COLUMN()-1)&lt;='COSTOS FIJOS'!$F$20),'COSTOS FIJOS'!$L$20,0)</f>
        <v/>
      </c>
      <c r="X25" s="67" t="str">
        <f>IF(AND((COLUMN()-1)&gt;='COSTOS FIJOS'!$E$20,(COLUMN()-1)&lt;='COSTOS FIJOS'!$F$20),'COSTOS FIJOS'!$L$20,0)</f>
        <v/>
      </c>
      <c r="Y25" s="67" t="str">
        <f>IF(AND((COLUMN()-1)&gt;='COSTOS FIJOS'!$E$20,(COLUMN()-1)&lt;='COSTOS FIJOS'!$F$20),'COSTOS FIJOS'!$L$20,0)</f>
        <v/>
      </c>
      <c r="Z25" s="67" t="str">
        <f>IF(AND((COLUMN()-1)&gt;='COSTOS FIJOS'!$E$20,(COLUMN()-1)&lt;='COSTOS FIJOS'!$F$20),'COSTOS FIJOS'!$L$20,0)</f>
        <v/>
      </c>
      <c r="AA25" s="67" t="str">
        <f>IF(AND((COLUMN()-1)&gt;='COSTOS FIJOS'!$E$20,(COLUMN()-1)&lt;='COSTOS FIJOS'!$F$20),'COSTOS FIJOS'!$L$20,0)</f>
        <v/>
      </c>
      <c r="AB25" s="67" t="str">
        <f>IF(AND((COLUMN()-1)&gt;='COSTOS FIJOS'!$E$20,(COLUMN()-1)&lt;='COSTOS FIJOS'!$F$20),'COSTOS FIJOS'!$L$20,0)</f>
        <v/>
      </c>
      <c r="AC25" s="67" t="str">
        <f>IF(AND((COLUMN()-1)&gt;='COSTOS FIJOS'!$E$20,(COLUMN()-1)&lt;='COSTOS FIJOS'!$F$20),'COSTOS FIJOS'!$L$20,0)</f>
        <v/>
      </c>
      <c r="AD25" s="67" t="str">
        <f>IF(AND((COLUMN()-1)&gt;='COSTOS FIJOS'!$E$20,(COLUMN()-1)&lt;='COSTOS FIJOS'!$F$20),'COSTOS FIJOS'!$L$20,0)</f>
        <v/>
      </c>
      <c r="AE25" s="67" t="str">
        <f>IF(AND((COLUMN()-1)&gt;='COSTOS FIJOS'!$E$20,(COLUMN()-1)&lt;='COSTOS FIJOS'!$F$20),'COSTOS FIJOS'!$L$20,0)</f>
        <v/>
      </c>
      <c r="AF25" s="67" t="str">
        <f>IF(AND((COLUMN()-1)&gt;='COSTOS FIJOS'!$E$20,(COLUMN()-1)&lt;='COSTOS FIJOS'!$F$20),'COSTOS FIJOS'!$L$20,0)</f>
        <v/>
      </c>
      <c r="AG25" s="67" t="str">
        <f>IF(AND((COLUMN()-1)&gt;='COSTOS FIJOS'!$E$20,(COLUMN()-1)&lt;='COSTOS FIJOS'!$F$20),'COSTOS FIJOS'!$L$20,0)</f>
        <v/>
      </c>
      <c r="AH25" s="67" t="str">
        <f>IF(AND((COLUMN()-1)&gt;='COSTOS FIJOS'!$E$20,(COLUMN()-1)&lt;='COSTOS FIJOS'!$F$20),'COSTOS FIJOS'!$L$20,0)</f>
        <v/>
      </c>
      <c r="AI25" s="67" t="str">
        <f>IF(AND((COLUMN()-1)&gt;='COSTOS FIJOS'!$E$20,(COLUMN()-1)&lt;='COSTOS FIJOS'!$F$20),'COSTOS FIJOS'!$L$20,0)</f>
        <v/>
      </c>
      <c r="AJ25" s="67" t="str">
        <f>IF(AND((COLUMN()-1)&gt;='COSTOS FIJOS'!$E$20,(COLUMN()-1)&lt;='COSTOS FIJOS'!$F$20),'COSTOS FIJOS'!$L$20,0)</f>
        <v/>
      </c>
      <c r="AK25" s="67" t="str">
        <f>IF(AND((COLUMN()-1)&gt;='COSTOS FIJOS'!$E$20,(COLUMN()-1)&lt;='COSTOS FIJOS'!$F$20),'COSTOS FIJOS'!$L$20,0)</f>
        <v/>
      </c>
      <c r="AL25" s="67" t="str">
        <f>IF(AND((COLUMN()-1)&gt;='COSTOS FIJOS'!$E$20,(COLUMN()-1)&lt;='COSTOS FIJOS'!$F$20),'COSTOS FIJOS'!$L$20,0)</f>
        <v/>
      </c>
      <c r="AM25" s="67" t="str">
        <f>IF(AND((COLUMN()-1)&gt;='COSTOS FIJOS'!$E$20,(COLUMN()-1)&lt;='COSTOS FIJOS'!$F$20),'COSTOS FIJOS'!$L$20,0)</f>
        <v/>
      </c>
      <c r="AN25" s="67" t="str">
        <f>IF(AND((COLUMN()-1)&gt;='COSTOS FIJOS'!$E$20,(COLUMN()-1)&lt;='COSTOS FIJOS'!$F$20),'COSTOS FIJOS'!$L$20,0)</f>
        <v/>
      </c>
      <c r="AO25" s="67" t="str">
        <f>IF(AND((COLUMN()-1)&gt;='COSTOS FIJOS'!$E$20,(COLUMN()-1)&lt;='COSTOS FIJOS'!$F$20),'COSTOS FIJOS'!$L$20,0)</f>
        <v/>
      </c>
      <c r="AP25" s="67" t="str">
        <f>IF(AND((COLUMN()-1)&gt;='COSTOS FIJOS'!$E$20,(COLUMN()-1)&lt;='COSTOS FIJOS'!$F$20),'COSTOS FIJOS'!$L$20,0)</f>
        <v/>
      </c>
      <c r="AQ25" s="67" t="str">
        <f>IF(AND((COLUMN()-1)&gt;='COSTOS FIJOS'!$E$20,(COLUMN()-1)&lt;='COSTOS FIJOS'!$F$20),'COSTOS FIJOS'!$L$20,0)</f>
        <v/>
      </c>
      <c r="AR25" s="67" t="str">
        <f>IF(AND((COLUMN()-1)&gt;='COSTOS FIJOS'!$E$20,(COLUMN()-1)&lt;='COSTOS FIJOS'!$F$20),'COSTOS FIJOS'!$L$20,0)</f>
        <v/>
      </c>
      <c r="AS25" s="67" t="str">
        <f>IF(AND((COLUMN()-1)&gt;='COSTOS FIJOS'!$E$20,(COLUMN()-1)&lt;='COSTOS FIJOS'!$F$20),'COSTOS FIJOS'!$L$20,0)</f>
        <v/>
      </c>
      <c r="AT25" s="67" t="str">
        <f>IF(AND((COLUMN()-1)&gt;='COSTOS FIJOS'!$E$20,(COLUMN()-1)&lt;='COSTOS FIJOS'!$F$20),'COSTOS FIJOS'!$L$20,0)</f>
        <v/>
      </c>
      <c r="AU25" s="67" t="str">
        <f>IF(AND((COLUMN()-1)&gt;='COSTOS FIJOS'!$E$20,(COLUMN()-1)&lt;='COSTOS FIJOS'!$F$20),'COSTOS FIJOS'!$L$20,0)</f>
        <v/>
      </c>
      <c r="AV25" s="67" t="str">
        <f>IF(AND((COLUMN()-1)&gt;='COSTOS FIJOS'!$E$20,(COLUMN()-1)&lt;='COSTOS FIJOS'!$F$20),'COSTOS FIJOS'!$L$20,0)</f>
        <v/>
      </c>
      <c r="AW25" s="67" t="str">
        <f>IF(AND((COLUMN()-1)&gt;='COSTOS FIJOS'!$E$20,(COLUMN()-1)&lt;='COSTOS FIJOS'!$F$20),'COSTOS FIJOS'!$L$20,0)</f>
        <v/>
      </c>
      <c r="AX25" s="67" t="str">
        <f>IF(AND((COLUMN()-1)&gt;='COSTOS FIJOS'!$E$20,(COLUMN()-1)&lt;='COSTOS FIJOS'!$F$20),'COSTOS FIJOS'!$L$20,0)</f>
        <v/>
      </c>
      <c r="AY25" s="67" t="str">
        <f>IF(AND((COLUMN()-1)&gt;='COSTOS FIJOS'!$E$20,(COLUMN()-1)&lt;='COSTOS FIJOS'!$F$20),'COSTOS FIJOS'!$L$20,0)</f>
        <v/>
      </c>
      <c r="AZ25" s="67" t="str">
        <f>IF(AND((COLUMN()-1)&gt;='COSTOS FIJOS'!$E$20,(COLUMN()-1)&lt;='COSTOS FIJOS'!$F$20),'COSTOS FIJOS'!$L$20,0)</f>
        <v/>
      </c>
      <c r="BA25" s="67" t="str">
        <f>IF(AND((COLUMN()-1)&gt;='COSTOS FIJOS'!$E$20,(COLUMN()-1)&lt;='COSTOS FIJOS'!$F$20),'COSTOS FIJOS'!$L$20,0)</f>
        <v/>
      </c>
    </row>
    <row r="26" spans="1:53" x14ac:dyDescent="0.35">
      <c r="A26" s="38" t="s">
        <v>48</v>
      </c>
      <c r="B26" s="16">
        <f>IF('COSTOS FIJOS'!$B$20&lt;&gt;"",0,IF(AND((COLUMN()-1)&gt;='COSTOS FIJOS'!$E$21,(COLUMN()-1)&lt;='COSTOS FIJOS'!$F$21),'COSTOS FIJOS'!$L$21,0))</f>
        <v>6.9230774556213435</v>
      </c>
      <c r="C26" s="16">
        <f>IF('COSTOS FIJOS'!$B$20&lt;&gt;"",0,IF(AND((COLUMN()-1)&gt;='COSTOS FIJOS'!$E$21,(COLUMN()-1)&lt;='COSTOS FIJOS'!$F$21),'COSTOS FIJOS'!$L$21,0))</f>
        <v>6.9230774556213435</v>
      </c>
      <c r="D26" s="16">
        <f>IF('COSTOS FIJOS'!$B$20&lt;&gt;"",0,IF(AND((COLUMN()-1)&gt;='COSTOS FIJOS'!$E$21,(COLUMN()-1)&lt;='COSTOS FIJOS'!$F$21),'COSTOS FIJOS'!$L$21,0))</f>
        <v>6.9230774556213435</v>
      </c>
      <c r="E26" s="16">
        <f>IF('COSTOS FIJOS'!$B$20&lt;&gt;"",0,IF(AND((COLUMN()-1)&gt;='COSTOS FIJOS'!$E$21,(COLUMN()-1)&lt;='COSTOS FIJOS'!$F$21),'COSTOS FIJOS'!$L$21,0))</f>
        <v>6.9230774556213435</v>
      </c>
      <c r="F26" s="16">
        <f>IF('COSTOS FIJOS'!$B$20&lt;&gt;"",0,IF(AND((COLUMN()-1)&gt;='COSTOS FIJOS'!$E$21,(COLUMN()-1)&lt;='COSTOS FIJOS'!$F$21),'COSTOS FIJOS'!$L$21,0))</f>
        <v>6.9230774556213435</v>
      </c>
      <c r="G26" s="16">
        <f>IF('COSTOS FIJOS'!$B$20&lt;&gt;"",0,IF(AND((COLUMN()-1)&gt;='COSTOS FIJOS'!$E$21,(COLUMN()-1)&lt;='COSTOS FIJOS'!$F$21),'COSTOS FIJOS'!$L$21,0))</f>
        <v>6.9230774556213435</v>
      </c>
      <c r="H26" s="16">
        <f>IF('COSTOS FIJOS'!$B$20&lt;&gt;"",0,IF(AND((COLUMN()-1)&gt;='COSTOS FIJOS'!$E$21,(COLUMN()-1)&lt;='COSTOS FIJOS'!$F$21),'COSTOS FIJOS'!$L$21,0))</f>
        <v>6.9230774556213435</v>
      </c>
      <c r="I26" s="16">
        <f>IF('COSTOS FIJOS'!$B$20&lt;&gt;"",0,IF(AND((COLUMN()-1)&gt;='COSTOS FIJOS'!$E$21,(COLUMN()-1)&lt;='COSTOS FIJOS'!$F$21),'COSTOS FIJOS'!$L$21,0))</f>
        <v>6.9230774556213435</v>
      </c>
      <c r="J26" s="16">
        <f>IF('COSTOS FIJOS'!$B$20&lt;&gt;"",0,IF(AND((COLUMN()-1)&gt;='COSTOS FIJOS'!$E$21,(COLUMN()-1)&lt;='COSTOS FIJOS'!$F$21),'COSTOS FIJOS'!$L$21,0))</f>
        <v>6.9230774556213435</v>
      </c>
      <c r="K26" s="16">
        <f>IF('COSTOS FIJOS'!$B$20&lt;&gt;"",0,IF(AND((COLUMN()-1)&gt;='COSTOS FIJOS'!$E$21,(COLUMN()-1)&lt;='COSTOS FIJOS'!$F$21),'COSTOS FIJOS'!$L$21,0))</f>
        <v>6.9230774556213435</v>
      </c>
      <c r="L26" s="16">
        <f>IF('COSTOS FIJOS'!$B$20&lt;&gt;"",0,IF(AND((COLUMN()-1)&gt;='COSTOS FIJOS'!$E$21,(COLUMN()-1)&lt;='COSTOS FIJOS'!$F$21),'COSTOS FIJOS'!$L$21,0))</f>
        <v>6.9230774556213435</v>
      </c>
      <c r="M26" s="16">
        <f>IF('COSTOS FIJOS'!$B$20&lt;&gt;"",0,IF(AND((COLUMN()-1)&gt;='COSTOS FIJOS'!$E$21,(COLUMN()-1)&lt;='COSTOS FIJOS'!$F$21),'COSTOS FIJOS'!$L$21,0))</f>
        <v>6.9230774556213435</v>
      </c>
      <c r="N26" s="16">
        <f>IF('COSTOS FIJOS'!$B$20&lt;&gt;"",0,IF(AND((COLUMN()-1)&gt;='COSTOS FIJOS'!$E$21,(COLUMN()-1)&lt;='COSTOS FIJOS'!$F$21),'COSTOS FIJOS'!$L$21,0))</f>
        <v>6.9230774556213435</v>
      </c>
      <c r="O26" s="16">
        <f>IF('COSTOS FIJOS'!$B$20&lt;&gt;"",0,IF(AND((COLUMN()-1)&gt;='COSTOS FIJOS'!$E$21,(COLUMN()-1)&lt;='COSTOS FIJOS'!$F$21),'COSTOS FIJOS'!$L$21,0))</f>
        <v>6.9230774556213435</v>
      </c>
      <c r="P26" s="16">
        <f>IF('COSTOS FIJOS'!$B$20&lt;&gt;"",0,IF(AND((COLUMN()-1)&gt;='COSTOS FIJOS'!$E$21,(COLUMN()-1)&lt;='COSTOS FIJOS'!$F$21),'COSTOS FIJOS'!$L$21,0))</f>
        <v>6.9230774556213435</v>
      </c>
      <c r="Q26" s="16">
        <f>IF('COSTOS FIJOS'!$B$20&lt;&gt;"",0,IF(AND((COLUMN()-1)&gt;='COSTOS FIJOS'!$E$21,(COLUMN()-1)&lt;='COSTOS FIJOS'!$F$21),'COSTOS FIJOS'!$L$21,0))</f>
        <v>6.9230774556213435</v>
      </c>
      <c r="R26" s="16">
        <f>IF('COSTOS FIJOS'!$B$20&lt;&gt;"",0,IF(AND((COLUMN()-1)&gt;='COSTOS FIJOS'!$E$21,(COLUMN()-1)&lt;='COSTOS FIJOS'!$F$21),'COSTOS FIJOS'!$L$21,0))</f>
        <v>6.9230774556213435</v>
      </c>
      <c r="S26" s="16">
        <f>IF('COSTOS FIJOS'!$B$20&lt;&gt;"",0,IF(AND((COLUMN()-1)&gt;='COSTOS FIJOS'!$E$21,(COLUMN()-1)&lt;='COSTOS FIJOS'!$F$21),'COSTOS FIJOS'!$L$21,0))</f>
        <v>6.9230774556213435</v>
      </c>
      <c r="T26" s="16">
        <f>IF('COSTOS FIJOS'!$B$20&lt;&gt;"",0,IF(AND((COLUMN()-1)&gt;='COSTOS FIJOS'!$E$21,(COLUMN()-1)&lt;='COSTOS FIJOS'!$F$21),'COSTOS FIJOS'!$L$21,0))</f>
        <v>6.9230774556213435</v>
      </c>
      <c r="U26" s="16">
        <f>IF('COSTOS FIJOS'!$B$20&lt;&gt;"",0,IF(AND((COLUMN()-1)&gt;='COSTOS FIJOS'!$E$21,(COLUMN()-1)&lt;='COSTOS FIJOS'!$F$21),'COSTOS FIJOS'!$L$21,0))</f>
        <v>6.9230774556213435</v>
      </c>
      <c r="V26" s="16">
        <f>IF('COSTOS FIJOS'!$B$20&lt;&gt;"",0,IF(AND((COLUMN()-1)&gt;='COSTOS FIJOS'!$E$21,(COLUMN()-1)&lt;='COSTOS FIJOS'!$F$21),'COSTOS FIJOS'!$L$21,0))</f>
        <v>6.9230774556213435</v>
      </c>
      <c r="W26" s="16">
        <f>IF('COSTOS FIJOS'!$B$20&lt;&gt;"",0,IF(AND((COLUMN()-1)&gt;='COSTOS FIJOS'!$E$21,(COLUMN()-1)&lt;='COSTOS FIJOS'!$F$21),'COSTOS FIJOS'!$L$21,0))</f>
        <v>6.9230774556213435</v>
      </c>
      <c r="X26" s="16">
        <f>IF('COSTOS FIJOS'!$B$20&lt;&gt;"",0,IF(AND((COLUMN()-1)&gt;='COSTOS FIJOS'!$E$21,(COLUMN()-1)&lt;='COSTOS FIJOS'!$F$21),'COSTOS FIJOS'!$L$21,0))</f>
        <v>6.9230774556213435</v>
      </c>
      <c r="Y26" s="16">
        <f>IF('COSTOS FIJOS'!$B$20&lt;&gt;"",0,IF(AND((COLUMN()-1)&gt;='COSTOS FIJOS'!$E$21,(COLUMN()-1)&lt;='COSTOS FIJOS'!$F$21),'COSTOS FIJOS'!$L$21,0))</f>
        <v>6.9230774556213435</v>
      </c>
      <c r="Z26" s="16">
        <f>IF('COSTOS FIJOS'!$B$20&lt;&gt;"",0,IF(AND((COLUMN()-1)&gt;='COSTOS FIJOS'!$E$21,(COLUMN()-1)&lt;='COSTOS FIJOS'!$F$21),'COSTOS FIJOS'!$L$21,0))</f>
        <v>6.9230774556213435</v>
      </c>
      <c r="AA26" s="16">
        <f>IF('COSTOS FIJOS'!$B$20&lt;&gt;"",0,IF(AND((COLUMN()-1)&gt;='COSTOS FIJOS'!$E$21,(COLUMN()-1)&lt;='COSTOS FIJOS'!$F$21),'COSTOS FIJOS'!$L$21,0))</f>
        <v>6.9230774556213435</v>
      </c>
      <c r="AB26" s="16">
        <f>IF('COSTOS FIJOS'!$B$20&lt;&gt;"",0,IF(AND((COLUMN()-1)&gt;='COSTOS FIJOS'!$E$21,(COLUMN()-1)&lt;='COSTOS FIJOS'!$F$21),'COSTOS FIJOS'!$L$21,0))</f>
        <v>6.9230774556213435</v>
      </c>
      <c r="AC26" s="16">
        <f>IF('COSTOS FIJOS'!$B$20&lt;&gt;"",0,IF(AND((COLUMN()-1)&gt;='COSTOS FIJOS'!$E$21,(COLUMN()-1)&lt;='COSTOS FIJOS'!$F$21),'COSTOS FIJOS'!$L$21,0))</f>
        <v>6.9230774556213435</v>
      </c>
      <c r="AD26" s="16">
        <f>IF('COSTOS FIJOS'!$B$20&lt;&gt;"",0,IF(AND((COLUMN()-1)&gt;='COSTOS FIJOS'!$E$21,(COLUMN()-1)&lt;='COSTOS FIJOS'!$F$21),'COSTOS FIJOS'!$L$21,0))</f>
        <v>6.9230774556213435</v>
      </c>
      <c r="AE26" s="16">
        <f>IF('COSTOS FIJOS'!$B$20&lt;&gt;"",0,IF(AND((COLUMN()-1)&gt;='COSTOS FIJOS'!$E$21,(COLUMN()-1)&lt;='COSTOS FIJOS'!$F$21),'COSTOS FIJOS'!$L$21,0))</f>
        <v>6.9230774556213435</v>
      </c>
      <c r="AF26" s="16">
        <f>IF('COSTOS FIJOS'!$B$20&lt;&gt;"",0,IF(AND((COLUMN()-1)&gt;='COSTOS FIJOS'!$E$21,(COLUMN()-1)&lt;='COSTOS FIJOS'!$F$21),'COSTOS FIJOS'!$L$21,0))</f>
        <v>6.9230774556213435</v>
      </c>
      <c r="AG26" s="16">
        <f>IF('COSTOS FIJOS'!$B$20&lt;&gt;"",0,IF(AND((COLUMN()-1)&gt;='COSTOS FIJOS'!$E$21,(COLUMN()-1)&lt;='COSTOS FIJOS'!$F$21),'COSTOS FIJOS'!$L$21,0))</f>
        <v>6.9230774556213435</v>
      </c>
      <c r="AH26" s="16">
        <f>IF('COSTOS FIJOS'!$B$20&lt;&gt;"",0,IF(AND((COLUMN()-1)&gt;='COSTOS FIJOS'!$E$21,(COLUMN()-1)&lt;='COSTOS FIJOS'!$F$21),'COSTOS FIJOS'!$L$21,0))</f>
        <v>6.9230774556213435</v>
      </c>
      <c r="AI26" s="16">
        <f>IF('COSTOS FIJOS'!$B$20&lt;&gt;"",0,IF(AND((COLUMN()-1)&gt;='COSTOS FIJOS'!$E$21,(COLUMN()-1)&lt;='COSTOS FIJOS'!$F$21),'COSTOS FIJOS'!$L$21,0))</f>
        <v>6.9230774556213435</v>
      </c>
      <c r="AJ26" s="16">
        <f>IF('COSTOS FIJOS'!$B$20&lt;&gt;"",0,IF(AND((COLUMN()-1)&gt;='COSTOS FIJOS'!$E$21,(COLUMN()-1)&lt;='COSTOS FIJOS'!$F$21),'COSTOS FIJOS'!$L$21,0))</f>
        <v>6.9230774556213435</v>
      </c>
      <c r="AK26" s="16">
        <f>IF('COSTOS FIJOS'!$B$20&lt;&gt;"",0,IF(AND((COLUMN()-1)&gt;='COSTOS FIJOS'!$E$21,(COLUMN()-1)&lt;='COSTOS FIJOS'!$F$21),'COSTOS FIJOS'!$L$21,0))</f>
        <v>6.9230774556213435</v>
      </c>
      <c r="AL26" s="16">
        <f>IF('COSTOS FIJOS'!$B$20&lt;&gt;"",0,IF(AND((COLUMN()-1)&gt;='COSTOS FIJOS'!$E$21,(COLUMN()-1)&lt;='COSTOS FIJOS'!$F$21),'COSTOS FIJOS'!$L$21,0))</f>
        <v>6.9230774556213435</v>
      </c>
      <c r="AM26" s="16">
        <f>IF('COSTOS FIJOS'!$B$20&lt;&gt;"",0,IF(AND((COLUMN()-1)&gt;='COSTOS FIJOS'!$E$21,(COLUMN()-1)&lt;='COSTOS FIJOS'!$F$21),'COSTOS FIJOS'!$L$21,0))</f>
        <v>6.9230774556213435</v>
      </c>
      <c r="AN26" s="16">
        <f>IF('COSTOS FIJOS'!$B$20&lt;&gt;"",0,IF(AND((COLUMN()-1)&gt;='COSTOS FIJOS'!$E$21,(COLUMN()-1)&lt;='COSTOS FIJOS'!$F$21),'COSTOS FIJOS'!$L$21,0))</f>
        <v>6.9230774556213435</v>
      </c>
      <c r="AO26" s="16">
        <f>IF('COSTOS FIJOS'!$B$20&lt;&gt;"",0,IF(AND((COLUMN()-1)&gt;='COSTOS FIJOS'!$E$21,(COLUMN()-1)&lt;='COSTOS FIJOS'!$F$21),'COSTOS FIJOS'!$L$21,0))</f>
        <v>6.9230774556213435</v>
      </c>
      <c r="AP26" s="16">
        <f>IF('COSTOS FIJOS'!$B$20&lt;&gt;"",0,IF(AND((COLUMN()-1)&gt;='COSTOS FIJOS'!$E$21,(COLUMN()-1)&lt;='COSTOS FIJOS'!$F$21),'COSTOS FIJOS'!$L$21,0))</f>
        <v>6.9230774556213435</v>
      </c>
      <c r="AQ26" s="16">
        <f>IF('COSTOS FIJOS'!$B$20&lt;&gt;"",0,IF(AND((COLUMN()-1)&gt;='COSTOS FIJOS'!$E$21,(COLUMN()-1)&lt;='COSTOS FIJOS'!$F$21),'COSTOS FIJOS'!$L$21,0))</f>
        <v>6.9230774556213435</v>
      </c>
      <c r="AR26" s="16">
        <f>IF('COSTOS FIJOS'!$B$20&lt;&gt;"",0,IF(AND((COLUMN()-1)&gt;='COSTOS FIJOS'!$E$21,(COLUMN()-1)&lt;='COSTOS FIJOS'!$F$21),'COSTOS FIJOS'!$L$21,0))</f>
        <v>6.9230774556213435</v>
      </c>
      <c r="AS26" s="16">
        <f>IF('COSTOS FIJOS'!$B$20&lt;&gt;"",0,IF(AND((COLUMN()-1)&gt;='COSTOS FIJOS'!$E$21,(COLUMN()-1)&lt;='COSTOS FIJOS'!$F$21),'COSTOS FIJOS'!$L$21,0))</f>
        <v>6.9230774556213435</v>
      </c>
      <c r="AT26" s="16">
        <f>IF('COSTOS FIJOS'!$B$20&lt;&gt;"",0,IF(AND((COLUMN()-1)&gt;='COSTOS FIJOS'!$E$21,(COLUMN()-1)&lt;='COSTOS FIJOS'!$F$21),'COSTOS FIJOS'!$L$21,0))</f>
        <v>6.9230774556213435</v>
      </c>
      <c r="AU26" s="16">
        <f>IF('COSTOS FIJOS'!$B$20&lt;&gt;"",0,IF(AND((COLUMN()-1)&gt;='COSTOS FIJOS'!$E$21,(COLUMN()-1)&lt;='COSTOS FIJOS'!$F$21),'COSTOS FIJOS'!$L$21,0))</f>
        <v>6.9230774556213435</v>
      </c>
      <c r="AV26" s="16">
        <f>IF('COSTOS FIJOS'!$B$20&lt;&gt;"",0,IF(AND((COLUMN()-1)&gt;='COSTOS FIJOS'!$E$21,(COLUMN()-1)&lt;='COSTOS FIJOS'!$F$21),'COSTOS FIJOS'!$L$21,0))</f>
        <v>6.9230774556213435</v>
      </c>
      <c r="AW26" s="16">
        <f>IF('COSTOS FIJOS'!$B$20&lt;&gt;"",0,IF(AND((COLUMN()-1)&gt;='COSTOS FIJOS'!$E$21,(COLUMN()-1)&lt;='COSTOS FIJOS'!$F$21),'COSTOS FIJOS'!$L$21,0))</f>
        <v>6.9230774556213435</v>
      </c>
      <c r="AX26" s="16">
        <f>IF('COSTOS FIJOS'!$B$20&lt;&gt;"",0,IF(AND((COLUMN()-1)&gt;='COSTOS FIJOS'!$E$21,(COLUMN()-1)&lt;='COSTOS FIJOS'!$F$21),'COSTOS FIJOS'!$L$21,0))</f>
        <v>6.9230774556213435</v>
      </c>
      <c r="AY26" s="16">
        <f>IF('COSTOS FIJOS'!$B$20&lt;&gt;"",0,IF(AND((COLUMN()-1)&gt;='COSTOS FIJOS'!$E$21,(COLUMN()-1)&lt;='COSTOS FIJOS'!$F$21),'COSTOS FIJOS'!$L$21,0))</f>
        <v>6.9230774556213435</v>
      </c>
      <c r="AZ26" s="16">
        <f>IF('COSTOS FIJOS'!$B$20&lt;&gt;"",0,IF(AND((COLUMN()-1)&gt;='COSTOS FIJOS'!$E$21,(COLUMN()-1)&lt;='COSTOS FIJOS'!$F$21),'COSTOS FIJOS'!$L$21,0))</f>
        <v>6.9230774556213435</v>
      </c>
      <c r="BA26" s="16">
        <f>IF('COSTOS FIJOS'!$B$20&lt;&gt;"",0,IF(AND((COLUMN()-1)&gt;='COSTOS FIJOS'!$E$21,(COLUMN()-1)&lt;='COSTOS FIJOS'!$F$21),'COSTOS FIJOS'!$L$21,0))</f>
        <v>6.9230774556213435</v>
      </c>
    </row>
    <row r="27" spans="1:53" x14ac:dyDescent="0.35">
      <c r="A27" s="38" t="s">
        <v>348</v>
      </c>
      <c r="B27" s="16">
        <f>IF('COSTOS FIJOS'!$B$20&lt;&gt;"",0,IF(AND((COLUMN()-1)&gt;='COSTOS FIJOS'!$E$22,(COLUMN()-1)&lt;='COSTOS FIJOS'!$F$22),'COSTOS FIJOS'!$L$22,0))</f>
        <v>1.1538462426035572</v>
      </c>
      <c r="C27" s="16">
        <f>IF('COSTOS FIJOS'!$B$20&lt;&gt;"",0,IF(AND((COLUMN()-1)&gt;='COSTOS FIJOS'!$E$22,(COLUMN()-1)&lt;='COSTOS FIJOS'!$F$22),'COSTOS FIJOS'!$L$22,0))</f>
        <v>1.1538462426035572</v>
      </c>
      <c r="D27" s="16">
        <f>IF('COSTOS FIJOS'!$B$20&lt;&gt;"",0,IF(AND((COLUMN()-1)&gt;='COSTOS FIJOS'!$E$22,(COLUMN()-1)&lt;='COSTOS FIJOS'!$F$22),'COSTOS FIJOS'!$L$22,0))</f>
        <v>1.1538462426035572</v>
      </c>
      <c r="E27" s="16">
        <f>IF('COSTOS FIJOS'!$B$20&lt;&gt;"",0,IF(AND((COLUMN()-1)&gt;='COSTOS FIJOS'!$E$22,(COLUMN()-1)&lt;='COSTOS FIJOS'!$F$22),'COSTOS FIJOS'!$L$22,0))</f>
        <v>1.1538462426035572</v>
      </c>
      <c r="F27" s="16">
        <f>IF('COSTOS FIJOS'!$B$20&lt;&gt;"",0,IF(AND((COLUMN()-1)&gt;='COSTOS FIJOS'!$E$22,(COLUMN()-1)&lt;='COSTOS FIJOS'!$F$22),'COSTOS FIJOS'!$L$22,0))</f>
        <v>1.1538462426035572</v>
      </c>
      <c r="G27" s="16">
        <f>IF('COSTOS FIJOS'!$B$20&lt;&gt;"",0,IF(AND((COLUMN()-1)&gt;='COSTOS FIJOS'!$E$22,(COLUMN()-1)&lt;='COSTOS FIJOS'!$F$22),'COSTOS FIJOS'!$L$22,0))</f>
        <v>1.1538462426035572</v>
      </c>
      <c r="H27" s="16">
        <f>IF('COSTOS FIJOS'!$B$20&lt;&gt;"",0,IF(AND((COLUMN()-1)&gt;='COSTOS FIJOS'!$E$22,(COLUMN()-1)&lt;='COSTOS FIJOS'!$F$22),'COSTOS FIJOS'!$L$22,0))</f>
        <v>1.1538462426035572</v>
      </c>
      <c r="I27" s="16">
        <f>IF('COSTOS FIJOS'!$B$20&lt;&gt;"",0,IF(AND((COLUMN()-1)&gt;='COSTOS FIJOS'!$E$22,(COLUMN()-1)&lt;='COSTOS FIJOS'!$F$22),'COSTOS FIJOS'!$L$22,0))</f>
        <v>1.1538462426035572</v>
      </c>
      <c r="J27" s="16">
        <f>IF('COSTOS FIJOS'!$B$20&lt;&gt;"",0,IF(AND((COLUMN()-1)&gt;='COSTOS FIJOS'!$E$22,(COLUMN()-1)&lt;='COSTOS FIJOS'!$F$22),'COSTOS FIJOS'!$L$22,0))</f>
        <v>1.1538462426035572</v>
      </c>
      <c r="K27" s="16">
        <f>IF('COSTOS FIJOS'!$B$20&lt;&gt;"",0,IF(AND((COLUMN()-1)&gt;='COSTOS FIJOS'!$E$22,(COLUMN()-1)&lt;='COSTOS FIJOS'!$F$22),'COSTOS FIJOS'!$L$22,0))</f>
        <v>1.1538462426035572</v>
      </c>
      <c r="L27" s="16">
        <f>IF('COSTOS FIJOS'!$B$20&lt;&gt;"",0,IF(AND((COLUMN()-1)&gt;='COSTOS FIJOS'!$E$22,(COLUMN()-1)&lt;='COSTOS FIJOS'!$F$22),'COSTOS FIJOS'!$L$22,0))</f>
        <v>1.1538462426035572</v>
      </c>
      <c r="M27" s="16">
        <f>IF('COSTOS FIJOS'!$B$20&lt;&gt;"",0,IF(AND((COLUMN()-1)&gt;='COSTOS FIJOS'!$E$22,(COLUMN()-1)&lt;='COSTOS FIJOS'!$F$22),'COSTOS FIJOS'!$L$22,0))</f>
        <v>1.1538462426035572</v>
      </c>
      <c r="N27" s="16">
        <f>IF('COSTOS FIJOS'!$B$20&lt;&gt;"",0,IF(AND((COLUMN()-1)&gt;='COSTOS FIJOS'!$E$22,(COLUMN()-1)&lt;='COSTOS FIJOS'!$F$22),'COSTOS FIJOS'!$L$22,0))</f>
        <v>1.1538462426035572</v>
      </c>
      <c r="O27" s="16">
        <f>IF('COSTOS FIJOS'!$B$20&lt;&gt;"",0,IF(AND((COLUMN()-1)&gt;='COSTOS FIJOS'!$E$22,(COLUMN()-1)&lt;='COSTOS FIJOS'!$F$22),'COSTOS FIJOS'!$L$22,0))</f>
        <v>1.1538462426035572</v>
      </c>
      <c r="P27" s="16">
        <f>IF('COSTOS FIJOS'!$B$20&lt;&gt;"",0,IF(AND((COLUMN()-1)&gt;='COSTOS FIJOS'!$E$22,(COLUMN()-1)&lt;='COSTOS FIJOS'!$F$22),'COSTOS FIJOS'!$L$22,0))</f>
        <v>1.1538462426035572</v>
      </c>
      <c r="Q27" s="16">
        <f>IF('COSTOS FIJOS'!$B$20&lt;&gt;"",0,IF(AND((COLUMN()-1)&gt;='COSTOS FIJOS'!$E$22,(COLUMN()-1)&lt;='COSTOS FIJOS'!$F$22),'COSTOS FIJOS'!$L$22,0))</f>
        <v>1.1538462426035572</v>
      </c>
      <c r="R27" s="16">
        <f>IF('COSTOS FIJOS'!$B$20&lt;&gt;"",0,IF(AND((COLUMN()-1)&gt;='COSTOS FIJOS'!$E$22,(COLUMN()-1)&lt;='COSTOS FIJOS'!$F$22),'COSTOS FIJOS'!$L$22,0))</f>
        <v>1.1538462426035572</v>
      </c>
      <c r="S27" s="16">
        <f>IF('COSTOS FIJOS'!$B$20&lt;&gt;"",0,IF(AND((COLUMN()-1)&gt;='COSTOS FIJOS'!$E$22,(COLUMN()-1)&lt;='COSTOS FIJOS'!$F$22),'COSTOS FIJOS'!$L$22,0))</f>
        <v>1.1538462426035572</v>
      </c>
      <c r="T27" s="16">
        <f>IF('COSTOS FIJOS'!$B$20&lt;&gt;"",0,IF(AND((COLUMN()-1)&gt;='COSTOS FIJOS'!$E$22,(COLUMN()-1)&lt;='COSTOS FIJOS'!$F$22),'COSTOS FIJOS'!$L$22,0))</f>
        <v>1.1538462426035572</v>
      </c>
      <c r="U27" s="16">
        <f>IF('COSTOS FIJOS'!$B$20&lt;&gt;"",0,IF(AND((COLUMN()-1)&gt;='COSTOS FIJOS'!$E$22,(COLUMN()-1)&lt;='COSTOS FIJOS'!$F$22),'COSTOS FIJOS'!$L$22,0))</f>
        <v>1.1538462426035572</v>
      </c>
      <c r="V27" s="16">
        <f>IF('COSTOS FIJOS'!$B$20&lt;&gt;"",0,IF(AND((COLUMN()-1)&gt;='COSTOS FIJOS'!$E$22,(COLUMN()-1)&lt;='COSTOS FIJOS'!$F$22),'COSTOS FIJOS'!$L$22,0))</f>
        <v>1.1538462426035572</v>
      </c>
      <c r="W27" s="16">
        <f>IF('COSTOS FIJOS'!$B$20&lt;&gt;"",0,IF(AND((COLUMN()-1)&gt;='COSTOS FIJOS'!$E$22,(COLUMN()-1)&lt;='COSTOS FIJOS'!$F$22),'COSTOS FIJOS'!$L$22,0))</f>
        <v>1.1538462426035572</v>
      </c>
      <c r="X27" s="16">
        <f>IF('COSTOS FIJOS'!$B$20&lt;&gt;"",0,IF(AND((COLUMN()-1)&gt;='COSTOS FIJOS'!$E$22,(COLUMN()-1)&lt;='COSTOS FIJOS'!$F$22),'COSTOS FIJOS'!$L$22,0))</f>
        <v>1.1538462426035572</v>
      </c>
      <c r="Y27" s="16">
        <f>IF('COSTOS FIJOS'!$B$20&lt;&gt;"",0,IF(AND((COLUMN()-1)&gt;='COSTOS FIJOS'!$E$22,(COLUMN()-1)&lt;='COSTOS FIJOS'!$F$22),'COSTOS FIJOS'!$L$22,0))</f>
        <v>1.1538462426035572</v>
      </c>
      <c r="Z27" s="16">
        <f>IF('COSTOS FIJOS'!$B$20&lt;&gt;"",0,IF(AND((COLUMN()-1)&gt;='COSTOS FIJOS'!$E$22,(COLUMN()-1)&lt;='COSTOS FIJOS'!$F$22),'COSTOS FIJOS'!$L$22,0))</f>
        <v>1.1538462426035572</v>
      </c>
      <c r="AA27" s="16">
        <f>IF('COSTOS FIJOS'!$B$20&lt;&gt;"",0,IF(AND((COLUMN()-1)&gt;='COSTOS FIJOS'!$E$22,(COLUMN()-1)&lt;='COSTOS FIJOS'!$F$22),'COSTOS FIJOS'!$L$22,0))</f>
        <v>1.1538462426035572</v>
      </c>
      <c r="AB27" s="16">
        <f>IF('COSTOS FIJOS'!$B$20&lt;&gt;"",0,IF(AND((COLUMN()-1)&gt;='COSTOS FIJOS'!$E$22,(COLUMN()-1)&lt;='COSTOS FIJOS'!$F$22),'COSTOS FIJOS'!$L$22,0))</f>
        <v>1.1538462426035572</v>
      </c>
      <c r="AC27" s="16">
        <f>IF('COSTOS FIJOS'!$B$20&lt;&gt;"",0,IF(AND((COLUMN()-1)&gt;='COSTOS FIJOS'!$E$22,(COLUMN()-1)&lt;='COSTOS FIJOS'!$F$22),'COSTOS FIJOS'!$L$22,0))</f>
        <v>1.1538462426035572</v>
      </c>
      <c r="AD27" s="16">
        <f>IF('COSTOS FIJOS'!$B$20&lt;&gt;"",0,IF(AND((COLUMN()-1)&gt;='COSTOS FIJOS'!$E$22,(COLUMN()-1)&lt;='COSTOS FIJOS'!$F$22),'COSTOS FIJOS'!$L$22,0))</f>
        <v>1.1538462426035572</v>
      </c>
      <c r="AE27" s="16">
        <f>IF('COSTOS FIJOS'!$B$20&lt;&gt;"",0,IF(AND((COLUMN()-1)&gt;='COSTOS FIJOS'!$E$22,(COLUMN()-1)&lt;='COSTOS FIJOS'!$F$22),'COSTOS FIJOS'!$L$22,0))</f>
        <v>1.1538462426035572</v>
      </c>
      <c r="AF27" s="16">
        <f>IF('COSTOS FIJOS'!$B$20&lt;&gt;"",0,IF(AND((COLUMN()-1)&gt;='COSTOS FIJOS'!$E$22,(COLUMN()-1)&lt;='COSTOS FIJOS'!$F$22),'COSTOS FIJOS'!$L$22,0))</f>
        <v>1.1538462426035572</v>
      </c>
      <c r="AG27" s="16">
        <f>IF('COSTOS FIJOS'!$B$20&lt;&gt;"",0,IF(AND((COLUMN()-1)&gt;='COSTOS FIJOS'!$E$22,(COLUMN()-1)&lt;='COSTOS FIJOS'!$F$22),'COSTOS FIJOS'!$L$22,0))</f>
        <v>1.1538462426035572</v>
      </c>
      <c r="AH27" s="16">
        <f>IF('COSTOS FIJOS'!$B$20&lt;&gt;"",0,IF(AND((COLUMN()-1)&gt;='COSTOS FIJOS'!$E$22,(COLUMN()-1)&lt;='COSTOS FIJOS'!$F$22),'COSTOS FIJOS'!$L$22,0))</f>
        <v>1.1538462426035572</v>
      </c>
      <c r="AI27" s="16">
        <f>IF('COSTOS FIJOS'!$B$20&lt;&gt;"",0,IF(AND((COLUMN()-1)&gt;='COSTOS FIJOS'!$E$22,(COLUMN()-1)&lt;='COSTOS FIJOS'!$F$22),'COSTOS FIJOS'!$L$22,0))</f>
        <v>1.1538462426035572</v>
      </c>
      <c r="AJ27" s="16">
        <f>IF('COSTOS FIJOS'!$B$20&lt;&gt;"",0,IF(AND((COLUMN()-1)&gt;='COSTOS FIJOS'!$E$22,(COLUMN()-1)&lt;='COSTOS FIJOS'!$F$22),'COSTOS FIJOS'!$L$22,0))</f>
        <v>1.1538462426035572</v>
      </c>
      <c r="AK27" s="16">
        <f>IF('COSTOS FIJOS'!$B$20&lt;&gt;"",0,IF(AND((COLUMN()-1)&gt;='COSTOS FIJOS'!$E$22,(COLUMN()-1)&lt;='COSTOS FIJOS'!$F$22),'COSTOS FIJOS'!$L$22,0))</f>
        <v>1.1538462426035572</v>
      </c>
      <c r="AL27" s="16">
        <f>IF('COSTOS FIJOS'!$B$20&lt;&gt;"",0,IF(AND((COLUMN()-1)&gt;='COSTOS FIJOS'!$E$22,(COLUMN()-1)&lt;='COSTOS FIJOS'!$F$22),'COSTOS FIJOS'!$L$22,0))</f>
        <v>1.1538462426035572</v>
      </c>
      <c r="AM27" s="16">
        <f>IF('COSTOS FIJOS'!$B$20&lt;&gt;"",0,IF(AND((COLUMN()-1)&gt;='COSTOS FIJOS'!$E$22,(COLUMN()-1)&lt;='COSTOS FIJOS'!$F$22),'COSTOS FIJOS'!$L$22,0))</f>
        <v>1.1538462426035572</v>
      </c>
      <c r="AN27" s="16">
        <f>IF('COSTOS FIJOS'!$B$20&lt;&gt;"",0,IF(AND((COLUMN()-1)&gt;='COSTOS FIJOS'!$E$22,(COLUMN()-1)&lt;='COSTOS FIJOS'!$F$22),'COSTOS FIJOS'!$L$22,0))</f>
        <v>1.1538462426035572</v>
      </c>
      <c r="AO27" s="16">
        <f>IF('COSTOS FIJOS'!$B$20&lt;&gt;"",0,IF(AND((COLUMN()-1)&gt;='COSTOS FIJOS'!$E$22,(COLUMN()-1)&lt;='COSTOS FIJOS'!$F$22),'COSTOS FIJOS'!$L$22,0))</f>
        <v>1.1538462426035572</v>
      </c>
      <c r="AP27" s="16">
        <f>IF('COSTOS FIJOS'!$B$20&lt;&gt;"",0,IF(AND((COLUMN()-1)&gt;='COSTOS FIJOS'!$E$22,(COLUMN()-1)&lt;='COSTOS FIJOS'!$F$22),'COSTOS FIJOS'!$L$22,0))</f>
        <v>1.1538462426035572</v>
      </c>
      <c r="AQ27" s="16">
        <f>IF('COSTOS FIJOS'!$B$20&lt;&gt;"",0,IF(AND((COLUMN()-1)&gt;='COSTOS FIJOS'!$E$22,(COLUMN()-1)&lt;='COSTOS FIJOS'!$F$22),'COSTOS FIJOS'!$L$22,0))</f>
        <v>1.1538462426035572</v>
      </c>
      <c r="AR27" s="16">
        <f>IF('COSTOS FIJOS'!$B$20&lt;&gt;"",0,IF(AND((COLUMN()-1)&gt;='COSTOS FIJOS'!$E$22,(COLUMN()-1)&lt;='COSTOS FIJOS'!$F$22),'COSTOS FIJOS'!$L$22,0))</f>
        <v>1.1538462426035572</v>
      </c>
      <c r="AS27" s="16">
        <f>IF('COSTOS FIJOS'!$B$20&lt;&gt;"",0,IF(AND((COLUMN()-1)&gt;='COSTOS FIJOS'!$E$22,(COLUMN()-1)&lt;='COSTOS FIJOS'!$F$22),'COSTOS FIJOS'!$L$22,0))</f>
        <v>1.1538462426035572</v>
      </c>
      <c r="AT27" s="16">
        <f>IF('COSTOS FIJOS'!$B$20&lt;&gt;"",0,IF(AND((COLUMN()-1)&gt;='COSTOS FIJOS'!$E$22,(COLUMN()-1)&lt;='COSTOS FIJOS'!$F$22),'COSTOS FIJOS'!$L$22,0))</f>
        <v>1.1538462426035572</v>
      </c>
      <c r="AU27" s="16">
        <f>IF('COSTOS FIJOS'!$B$20&lt;&gt;"",0,IF(AND((COLUMN()-1)&gt;='COSTOS FIJOS'!$E$22,(COLUMN()-1)&lt;='COSTOS FIJOS'!$F$22),'COSTOS FIJOS'!$L$22,0))</f>
        <v>1.1538462426035572</v>
      </c>
      <c r="AV27" s="16">
        <f>IF('COSTOS FIJOS'!$B$20&lt;&gt;"",0,IF(AND((COLUMN()-1)&gt;='COSTOS FIJOS'!$E$22,(COLUMN()-1)&lt;='COSTOS FIJOS'!$F$22),'COSTOS FIJOS'!$L$22,0))</f>
        <v>1.1538462426035572</v>
      </c>
      <c r="AW27" s="16">
        <f>IF('COSTOS FIJOS'!$B$20&lt;&gt;"",0,IF(AND((COLUMN()-1)&gt;='COSTOS FIJOS'!$E$22,(COLUMN()-1)&lt;='COSTOS FIJOS'!$F$22),'COSTOS FIJOS'!$L$22,0))</f>
        <v>1.1538462426035572</v>
      </c>
      <c r="AX27" s="16">
        <f>IF('COSTOS FIJOS'!$B$20&lt;&gt;"",0,IF(AND((COLUMN()-1)&gt;='COSTOS FIJOS'!$E$22,(COLUMN()-1)&lt;='COSTOS FIJOS'!$F$22),'COSTOS FIJOS'!$L$22,0))</f>
        <v>1.1538462426035572</v>
      </c>
      <c r="AY27" s="16">
        <f>IF('COSTOS FIJOS'!$B$20&lt;&gt;"",0,IF(AND((COLUMN()-1)&gt;='COSTOS FIJOS'!$E$22,(COLUMN()-1)&lt;='COSTOS FIJOS'!$F$22),'COSTOS FIJOS'!$L$22,0))</f>
        <v>1.1538462426035572</v>
      </c>
      <c r="AZ27" s="16">
        <f>IF('COSTOS FIJOS'!$B$20&lt;&gt;"",0,IF(AND((COLUMN()-1)&gt;='COSTOS FIJOS'!$E$22,(COLUMN()-1)&lt;='COSTOS FIJOS'!$F$22),'COSTOS FIJOS'!$L$22,0))</f>
        <v>1.1538462426035572</v>
      </c>
      <c r="BA27" s="16">
        <f>IF('COSTOS FIJOS'!$B$20&lt;&gt;"",0,IF(AND((COLUMN()-1)&gt;='COSTOS FIJOS'!$E$22,(COLUMN()-1)&lt;='COSTOS FIJOS'!$F$22),'COSTOS FIJOS'!$L$22,0))</f>
        <v>1.1538462426035572</v>
      </c>
    </row>
    <row r="28" spans="1:53" x14ac:dyDescent="0.35">
      <c r="A28" s="50" t="s">
        <v>349</v>
      </c>
      <c r="B28" s="67" t="str">
        <f>IF(AND((COLUMN()-1)&gt;='COSTOS FIJOS'!$E$23,(COLUMN()-1)&lt;='COSTOS FIJOS'!$F$23),'COSTOS FIJOS'!$L$23,0)</f>
        <v/>
      </c>
      <c r="C28" s="67" t="str">
        <f>IF(AND((COLUMN()-1)&gt;='COSTOS FIJOS'!$E$23,(COLUMN()-1)&lt;='COSTOS FIJOS'!$F$23),'COSTOS FIJOS'!$L$23,0)</f>
        <v/>
      </c>
      <c r="D28" s="67" t="str">
        <f>IF(AND((COLUMN()-1)&gt;='COSTOS FIJOS'!$E$23,(COLUMN()-1)&lt;='COSTOS FIJOS'!$F$23),'COSTOS FIJOS'!$L$23,0)</f>
        <v/>
      </c>
      <c r="E28" s="67" t="str">
        <f>IF(AND((COLUMN()-1)&gt;='COSTOS FIJOS'!$E$23,(COLUMN()-1)&lt;='COSTOS FIJOS'!$F$23),'COSTOS FIJOS'!$L$23,0)</f>
        <v/>
      </c>
      <c r="F28" s="67" t="str">
        <f>IF(AND((COLUMN()-1)&gt;='COSTOS FIJOS'!$E$23,(COLUMN()-1)&lt;='COSTOS FIJOS'!$F$23),'COSTOS FIJOS'!$L$23,0)</f>
        <v/>
      </c>
      <c r="G28" s="67" t="str">
        <f>IF(AND((COLUMN()-1)&gt;='COSTOS FIJOS'!$E$23,(COLUMN()-1)&lt;='COSTOS FIJOS'!$F$23),'COSTOS FIJOS'!$L$23,0)</f>
        <v/>
      </c>
      <c r="H28" s="67" t="str">
        <f>IF(AND((COLUMN()-1)&gt;='COSTOS FIJOS'!$E$23,(COLUMN()-1)&lt;='COSTOS FIJOS'!$F$23),'COSTOS FIJOS'!$L$23,0)</f>
        <v/>
      </c>
      <c r="I28" s="67" t="str">
        <f>IF(AND((COLUMN()-1)&gt;='COSTOS FIJOS'!$E$23,(COLUMN()-1)&lt;='COSTOS FIJOS'!$F$23),'COSTOS FIJOS'!$L$23,0)</f>
        <v/>
      </c>
      <c r="J28" s="67" t="str">
        <f>IF(AND((COLUMN()-1)&gt;='COSTOS FIJOS'!$E$23,(COLUMN()-1)&lt;='COSTOS FIJOS'!$F$23),'COSTOS FIJOS'!$L$23,0)</f>
        <v/>
      </c>
      <c r="K28" s="67" t="str">
        <f>IF(AND((COLUMN()-1)&gt;='COSTOS FIJOS'!$E$23,(COLUMN()-1)&lt;='COSTOS FIJOS'!$F$23),'COSTOS FIJOS'!$L$23,0)</f>
        <v/>
      </c>
      <c r="L28" s="67" t="str">
        <f>IF(AND((COLUMN()-1)&gt;='COSTOS FIJOS'!$E$23,(COLUMN()-1)&lt;='COSTOS FIJOS'!$F$23),'COSTOS FIJOS'!$L$23,0)</f>
        <v/>
      </c>
      <c r="M28" s="67" t="str">
        <f>IF(AND((COLUMN()-1)&gt;='COSTOS FIJOS'!$E$23,(COLUMN()-1)&lt;='COSTOS FIJOS'!$F$23),'COSTOS FIJOS'!$L$23,0)</f>
        <v/>
      </c>
      <c r="N28" s="67" t="str">
        <f>IF(AND((COLUMN()-1)&gt;='COSTOS FIJOS'!$E$23,(COLUMN()-1)&lt;='COSTOS FIJOS'!$F$23),'COSTOS FIJOS'!$L$23,0)</f>
        <v/>
      </c>
      <c r="O28" s="67" t="str">
        <f>IF(AND((COLUMN()-1)&gt;='COSTOS FIJOS'!$E$23,(COLUMN()-1)&lt;='COSTOS FIJOS'!$F$23),'COSTOS FIJOS'!$L$23,0)</f>
        <v/>
      </c>
      <c r="P28" s="67" t="str">
        <f>IF(AND((COLUMN()-1)&gt;='COSTOS FIJOS'!$E$23,(COLUMN()-1)&lt;='COSTOS FIJOS'!$F$23),'COSTOS FIJOS'!$L$23,0)</f>
        <v/>
      </c>
      <c r="Q28" s="67" t="str">
        <f>IF(AND((COLUMN()-1)&gt;='COSTOS FIJOS'!$E$23,(COLUMN()-1)&lt;='COSTOS FIJOS'!$F$23),'COSTOS FIJOS'!$L$23,0)</f>
        <v/>
      </c>
      <c r="R28" s="67" t="str">
        <f>IF(AND((COLUMN()-1)&gt;='COSTOS FIJOS'!$E$23,(COLUMN()-1)&lt;='COSTOS FIJOS'!$F$23),'COSTOS FIJOS'!$L$23,0)</f>
        <v/>
      </c>
      <c r="S28" s="67" t="str">
        <f>IF(AND((COLUMN()-1)&gt;='COSTOS FIJOS'!$E$23,(COLUMN()-1)&lt;='COSTOS FIJOS'!$F$23),'COSTOS FIJOS'!$L$23,0)</f>
        <v/>
      </c>
      <c r="T28" s="67" t="str">
        <f>IF(AND((COLUMN()-1)&gt;='COSTOS FIJOS'!$E$23,(COLUMN()-1)&lt;='COSTOS FIJOS'!$F$23),'COSTOS FIJOS'!$L$23,0)</f>
        <v/>
      </c>
      <c r="U28" s="67" t="str">
        <f>IF(AND((COLUMN()-1)&gt;='COSTOS FIJOS'!$E$23,(COLUMN()-1)&lt;='COSTOS FIJOS'!$F$23),'COSTOS FIJOS'!$L$23,0)</f>
        <v/>
      </c>
      <c r="V28" s="67" t="str">
        <f>IF(AND((COLUMN()-1)&gt;='COSTOS FIJOS'!$E$23,(COLUMN()-1)&lt;='COSTOS FIJOS'!$F$23),'COSTOS FIJOS'!$L$23,0)</f>
        <v/>
      </c>
      <c r="W28" s="67" t="str">
        <f>IF(AND((COLUMN()-1)&gt;='COSTOS FIJOS'!$E$23,(COLUMN()-1)&lt;='COSTOS FIJOS'!$F$23),'COSTOS FIJOS'!$L$23,0)</f>
        <v/>
      </c>
      <c r="X28" s="67" t="str">
        <f>IF(AND((COLUMN()-1)&gt;='COSTOS FIJOS'!$E$23,(COLUMN()-1)&lt;='COSTOS FIJOS'!$F$23),'COSTOS FIJOS'!$L$23,0)</f>
        <v/>
      </c>
      <c r="Y28" s="67" t="str">
        <f>IF(AND((COLUMN()-1)&gt;='COSTOS FIJOS'!$E$23,(COLUMN()-1)&lt;='COSTOS FIJOS'!$F$23),'COSTOS FIJOS'!$L$23,0)</f>
        <v/>
      </c>
      <c r="Z28" s="67" t="str">
        <f>IF(AND((COLUMN()-1)&gt;='COSTOS FIJOS'!$E$23,(COLUMN()-1)&lt;='COSTOS FIJOS'!$F$23),'COSTOS FIJOS'!$L$23,0)</f>
        <v/>
      </c>
      <c r="AA28" s="67" t="str">
        <f>IF(AND((COLUMN()-1)&gt;='COSTOS FIJOS'!$E$23,(COLUMN()-1)&lt;='COSTOS FIJOS'!$F$23),'COSTOS FIJOS'!$L$23,0)</f>
        <v/>
      </c>
      <c r="AB28" s="67" t="str">
        <f>IF(AND((COLUMN()-1)&gt;='COSTOS FIJOS'!$E$23,(COLUMN()-1)&lt;='COSTOS FIJOS'!$F$23),'COSTOS FIJOS'!$L$23,0)</f>
        <v/>
      </c>
      <c r="AC28" s="67" t="str">
        <f>IF(AND((COLUMN()-1)&gt;='COSTOS FIJOS'!$E$23,(COLUMN()-1)&lt;='COSTOS FIJOS'!$F$23),'COSTOS FIJOS'!$L$23,0)</f>
        <v/>
      </c>
      <c r="AD28" s="67" t="str">
        <f>IF(AND((COLUMN()-1)&gt;='COSTOS FIJOS'!$E$23,(COLUMN()-1)&lt;='COSTOS FIJOS'!$F$23),'COSTOS FIJOS'!$L$23,0)</f>
        <v/>
      </c>
      <c r="AE28" s="67" t="str">
        <f>IF(AND((COLUMN()-1)&gt;='COSTOS FIJOS'!$E$23,(COLUMN()-1)&lt;='COSTOS FIJOS'!$F$23),'COSTOS FIJOS'!$L$23,0)</f>
        <v/>
      </c>
      <c r="AF28" s="67" t="str">
        <f>IF(AND((COLUMN()-1)&gt;='COSTOS FIJOS'!$E$23,(COLUMN()-1)&lt;='COSTOS FIJOS'!$F$23),'COSTOS FIJOS'!$L$23,0)</f>
        <v/>
      </c>
      <c r="AG28" s="67" t="str">
        <f>IF(AND((COLUMN()-1)&gt;='COSTOS FIJOS'!$E$23,(COLUMN()-1)&lt;='COSTOS FIJOS'!$F$23),'COSTOS FIJOS'!$L$23,0)</f>
        <v/>
      </c>
      <c r="AH28" s="67" t="str">
        <f>IF(AND((COLUMN()-1)&gt;='COSTOS FIJOS'!$E$23,(COLUMN()-1)&lt;='COSTOS FIJOS'!$F$23),'COSTOS FIJOS'!$L$23,0)</f>
        <v/>
      </c>
      <c r="AI28" s="67" t="str">
        <f>IF(AND((COLUMN()-1)&gt;='COSTOS FIJOS'!$E$23,(COLUMN()-1)&lt;='COSTOS FIJOS'!$F$23),'COSTOS FIJOS'!$L$23,0)</f>
        <v/>
      </c>
      <c r="AJ28" s="67" t="str">
        <f>IF(AND((COLUMN()-1)&gt;='COSTOS FIJOS'!$E$23,(COLUMN()-1)&lt;='COSTOS FIJOS'!$F$23),'COSTOS FIJOS'!$L$23,0)</f>
        <v/>
      </c>
      <c r="AK28" s="67" t="str">
        <f>IF(AND((COLUMN()-1)&gt;='COSTOS FIJOS'!$E$23,(COLUMN()-1)&lt;='COSTOS FIJOS'!$F$23),'COSTOS FIJOS'!$L$23,0)</f>
        <v/>
      </c>
      <c r="AL28" s="67" t="str">
        <f>IF(AND((COLUMN()-1)&gt;='COSTOS FIJOS'!$E$23,(COLUMN()-1)&lt;='COSTOS FIJOS'!$F$23),'COSTOS FIJOS'!$L$23,0)</f>
        <v/>
      </c>
      <c r="AM28" s="67" t="str">
        <f>IF(AND((COLUMN()-1)&gt;='COSTOS FIJOS'!$E$23,(COLUMN()-1)&lt;='COSTOS FIJOS'!$F$23),'COSTOS FIJOS'!$L$23,0)</f>
        <v/>
      </c>
      <c r="AN28" s="67" t="str">
        <f>IF(AND((COLUMN()-1)&gt;='COSTOS FIJOS'!$E$23,(COLUMN()-1)&lt;='COSTOS FIJOS'!$F$23),'COSTOS FIJOS'!$L$23,0)</f>
        <v/>
      </c>
      <c r="AO28" s="67" t="str">
        <f>IF(AND((COLUMN()-1)&gt;='COSTOS FIJOS'!$E$23,(COLUMN()-1)&lt;='COSTOS FIJOS'!$F$23),'COSTOS FIJOS'!$L$23,0)</f>
        <v/>
      </c>
      <c r="AP28" s="67" t="str">
        <f>IF(AND((COLUMN()-1)&gt;='COSTOS FIJOS'!$E$23,(COLUMN()-1)&lt;='COSTOS FIJOS'!$F$23),'COSTOS FIJOS'!$L$23,0)</f>
        <v/>
      </c>
      <c r="AQ28" s="67" t="str">
        <f>IF(AND((COLUMN()-1)&gt;='COSTOS FIJOS'!$E$23,(COLUMN()-1)&lt;='COSTOS FIJOS'!$F$23),'COSTOS FIJOS'!$L$23,0)</f>
        <v/>
      </c>
      <c r="AR28" s="67" t="str">
        <f>IF(AND((COLUMN()-1)&gt;='COSTOS FIJOS'!$E$23,(COLUMN()-1)&lt;='COSTOS FIJOS'!$F$23),'COSTOS FIJOS'!$L$23,0)</f>
        <v/>
      </c>
      <c r="AS28" s="67" t="str">
        <f>IF(AND((COLUMN()-1)&gt;='COSTOS FIJOS'!$E$23,(COLUMN()-1)&lt;='COSTOS FIJOS'!$F$23),'COSTOS FIJOS'!$L$23,0)</f>
        <v/>
      </c>
      <c r="AT28" s="67" t="str">
        <f>IF(AND((COLUMN()-1)&gt;='COSTOS FIJOS'!$E$23,(COLUMN()-1)&lt;='COSTOS FIJOS'!$F$23),'COSTOS FIJOS'!$L$23,0)</f>
        <v/>
      </c>
      <c r="AU28" s="67" t="str">
        <f>IF(AND((COLUMN()-1)&gt;='COSTOS FIJOS'!$E$23,(COLUMN()-1)&lt;='COSTOS FIJOS'!$F$23),'COSTOS FIJOS'!$L$23,0)</f>
        <v/>
      </c>
      <c r="AV28" s="67" t="str">
        <f>IF(AND((COLUMN()-1)&gt;='COSTOS FIJOS'!$E$23,(COLUMN()-1)&lt;='COSTOS FIJOS'!$F$23),'COSTOS FIJOS'!$L$23,0)</f>
        <v/>
      </c>
      <c r="AW28" s="67" t="str">
        <f>IF(AND((COLUMN()-1)&gt;='COSTOS FIJOS'!$E$23,(COLUMN()-1)&lt;='COSTOS FIJOS'!$F$23),'COSTOS FIJOS'!$L$23,0)</f>
        <v/>
      </c>
      <c r="AX28" s="67" t="str">
        <f>IF(AND((COLUMN()-1)&gt;='COSTOS FIJOS'!$E$23,(COLUMN()-1)&lt;='COSTOS FIJOS'!$F$23),'COSTOS FIJOS'!$L$23,0)</f>
        <v/>
      </c>
      <c r="AY28" s="67" t="str">
        <f>IF(AND((COLUMN()-1)&gt;='COSTOS FIJOS'!$E$23,(COLUMN()-1)&lt;='COSTOS FIJOS'!$F$23),'COSTOS FIJOS'!$L$23,0)</f>
        <v/>
      </c>
      <c r="AZ28" s="67" t="str">
        <f>IF(AND((COLUMN()-1)&gt;='COSTOS FIJOS'!$E$23,(COLUMN()-1)&lt;='COSTOS FIJOS'!$F$23),'COSTOS FIJOS'!$L$23,0)</f>
        <v/>
      </c>
      <c r="BA28" s="67" t="str">
        <f>IF(AND((COLUMN()-1)&gt;='COSTOS FIJOS'!$E$23,(COLUMN()-1)&lt;='COSTOS FIJOS'!$F$23),'COSTOS FIJOS'!$L$23,0)</f>
        <v/>
      </c>
    </row>
    <row r="29" spans="1:53" x14ac:dyDescent="0.35">
      <c r="A29" s="38" t="s">
        <v>350</v>
      </c>
      <c r="B29" s="16">
        <f>IF('COSTOS FIJOS'!$B$23&lt;&gt;"",0,IF(AND((COLUMN()-1)&gt;='COSTOS FIJOS'!$E$24,(COLUMN()-1)&lt;='COSTOS FIJOS'!$F$24),'COSTOS FIJOS'!$L$24,0))</f>
        <v>15</v>
      </c>
      <c r="C29" s="16">
        <f>IF('COSTOS FIJOS'!$B$23&lt;&gt;"",0,IF(AND((COLUMN()-1)&gt;='COSTOS FIJOS'!$E$24,(COLUMN()-1)&lt;='COSTOS FIJOS'!$F$24),'COSTOS FIJOS'!$L$24,0))</f>
        <v>15</v>
      </c>
      <c r="D29" s="16">
        <f>IF('COSTOS FIJOS'!$B$23&lt;&gt;"",0,IF(AND((COLUMN()-1)&gt;='COSTOS FIJOS'!$E$24,(COLUMN()-1)&lt;='COSTOS FIJOS'!$F$24),'COSTOS FIJOS'!$L$24,0))</f>
        <v>15</v>
      </c>
      <c r="E29" s="16">
        <f>IF('COSTOS FIJOS'!$B$23&lt;&gt;"",0,IF(AND((COLUMN()-1)&gt;='COSTOS FIJOS'!$E$24,(COLUMN()-1)&lt;='COSTOS FIJOS'!$F$24),'COSTOS FIJOS'!$L$24,0))</f>
        <v>15</v>
      </c>
      <c r="F29" s="16">
        <f>IF('COSTOS FIJOS'!$B$23&lt;&gt;"",0,IF(AND((COLUMN()-1)&gt;='COSTOS FIJOS'!$E$24,(COLUMN()-1)&lt;='COSTOS FIJOS'!$F$24),'COSTOS FIJOS'!$L$24,0))</f>
        <v>15</v>
      </c>
      <c r="G29" s="16">
        <f>IF('COSTOS FIJOS'!$B$23&lt;&gt;"",0,IF(AND((COLUMN()-1)&gt;='COSTOS FIJOS'!$E$24,(COLUMN()-1)&lt;='COSTOS FIJOS'!$F$24),'COSTOS FIJOS'!$L$24,0))</f>
        <v>15</v>
      </c>
      <c r="H29" s="16">
        <f>IF('COSTOS FIJOS'!$B$23&lt;&gt;"",0,IF(AND((COLUMN()-1)&gt;='COSTOS FIJOS'!$E$24,(COLUMN()-1)&lt;='COSTOS FIJOS'!$F$24),'COSTOS FIJOS'!$L$24,0))</f>
        <v>15</v>
      </c>
      <c r="I29" s="16">
        <f>IF('COSTOS FIJOS'!$B$23&lt;&gt;"",0,IF(AND((COLUMN()-1)&gt;='COSTOS FIJOS'!$E$24,(COLUMN()-1)&lt;='COSTOS FIJOS'!$F$24),'COSTOS FIJOS'!$L$24,0))</f>
        <v>15</v>
      </c>
      <c r="J29" s="16">
        <f>IF('COSTOS FIJOS'!$B$23&lt;&gt;"",0,IF(AND((COLUMN()-1)&gt;='COSTOS FIJOS'!$E$24,(COLUMN()-1)&lt;='COSTOS FIJOS'!$F$24),'COSTOS FIJOS'!$L$24,0))</f>
        <v>15</v>
      </c>
      <c r="K29" s="16">
        <f>IF('COSTOS FIJOS'!$B$23&lt;&gt;"",0,IF(AND((COLUMN()-1)&gt;='COSTOS FIJOS'!$E$24,(COLUMN()-1)&lt;='COSTOS FIJOS'!$F$24),'COSTOS FIJOS'!$L$24,0))</f>
        <v>15</v>
      </c>
      <c r="L29" s="16">
        <f>IF('COSTOS FIJOS'!$B$23&lt;&gt;"",0,IF(AND((COLUMN()-1)&gt;='COSTOS FIJOS'!$E$24,(COLUMN()-1)&lt;='COSTOS FIJOS'!$F$24),'COSTOS FIJOS'!$L$24,0))</f>
        <v>15</v>
      </c>
      <c r="M29" s="16">
        <f>IF('COSTOS FIJOS'!$B$23&lt;&gt;"",0,IF(AND((COLUMN()-1)&gt;='COSTOS FIJOS'!$E$24,(COLUMN()-1)&lt;='COSTOS FIJOS'!$F$24),'COSTOS FIJOS'!$L$24,0))</f>
        <v>15</v>
      </c>
      <c r="N29" s="16">
        <f>IF('COSTOS FIJOS'!$B$23&lt;&gt;"",0,IF(AND((COLUMN()-1)&gt;='COSTOS FIJOS'!$E$24,(COLUMN()-1)&lt;='COSTOS FIJOS'!$F$24),'COSTOS FIJOS'!$L$24,0))</f>
        <v>15</v>
      </c>
      <c r="O29" s="16">
        <f>IF('COSTOS FIJOS'!$B$23&lt;&gt;"",0,IF(AND((COLUMN()-1)&gt;='COSTOS FIJOS'!$E$24,(COLUMN()-1)&lt;='COSTOS FIJOS'!$F$24),'COSTOS FIJOS'!$L$24,0))</f>
        <v>15</v>
      </c>
      <c r="P29" s="16">
        <f>IF('COSTOS FIJOS'!$B$23&lt;&gt;"",0,IF(AND((COLUMN()-1)&gt;='COSTOS FIJOS'!$E$24,(COLUMN()-1)&lt;='COSTOS FIJOS'!$F$24),'COSTOS FIJOS'!$L$24,0))</f>
        <v>15</v>
      </c>
      <c r="Q29" s="16">
        <f>IF('COSTOS FIJOS'!$B$23&lt;&gt;"",0,IF(AND((COLUMN()-1)&gt;='COSTOS FIJOS'!$E$24,(COLUMN()-1)&lt;='COSTOS FIJOS'!$F$24),'COSTOS FIJOS'!$L$24,0))</f>
        <v>15</v>
      </c>
      <c r="R29" s="16">
        <f>IF('COSTOS FIJOS'!$B$23&lt;&gt;"",0,IF(AND((COLUMN()-1)&gt;='COSTOS FIJOS'!$E$24,(COLUMN()-1)&lt;='COSTOS FIJOS'!$F$24),'COSTOS FIJOS'!$L$24,0))</f>
        <v>15</v>
      </c>
      <c r="S29" s="16">
        <f>IF('COSTOS FIJOS'!$B$23&lt;&gt;"",0,IF(AND((COLUMN()-1)&gt;='COSTOS FIJOS'!$E$24,(COLUMN()-1)&lt;='COSTOS FIJOS'!$F$24),'COSTOS FIJOS'!$L$24,0))</f>
        <v>15</v>
      </c>
      <c r="T29" s="16">
        <f>IF('COSTOS FIJOS'!$B$23&lt;&gt;"",0,IF(AND((COLUMN()-1)&gt;='COSTOS FIJOS'!$E$24,(COLUMN()-1)&lt;='COSTOS FIJOS'!$F$24),'COSTOS FIJOS'!$L$24,0))</f>
        <v>15</v>
      </c>
      <c r="U29" s="16">
        <f>IF('COSTOS FIJOS'!$B$23&lt;&gt;"",0,IF(AND((COLUMN()-1)&gt;='COSTOS FIJOS'!$E$24,(COLUMN()-1)&lt;='COSTOS FIJOS'!$F$24),'COSTOS FIJOS'!$L$24,0))</f>
        <v>15</v>
      </c>
      <c r="V29" s="16">
        <f>IF('COSTOS FIJOS'!$B$23&lt;&gt;"",0,IF(AND((COLUMN()-1)&gt;='COSTOS FIJOS'!$E$24,(COLUMN()-1)&lt;='COSTOS FIJOS'!$F$24),'COSTOS FIJOS'!$L$24,0))</f>
        <v>15</v>
      </c>
      <c r="W29" s="16">
        <f>IF('COSTOS FIJOS'!$B$23&lt;&gt;"",0,IF(AND((COLUMN()-1)&gt;='COSTOS FIJOS'!$E$24,(COLUMN()-1)&lt;='COSTOS FIJOS'!$F$24),'COSTOS FIJOS'!$L$24,0))</f>
        <v>15</v>
      </c>
      <c r="X29" s="16">
        <f>IF('COSTOS FIJOS'!$B$23&lt;&gt;"",0,IF(AND((COLUMN()-1)&gt;='COSTOS FIJOS'!$E$24,(COLUMN()-1)&lt;='COSTOS FIJOS'!$F$24),'COSTOS FIJOS'!$L$24,0))</f>
        <v>15</v>
      </c>
      <c r="Y29" s="16">
        <f>IF('COSTOS FIJOS'!$B$23&lt;&gt;"",0,IF(AND((COLUMN()-1)&gt;='COSTOS FIJOS'!$E$24,(COLUMN()-1)&lt;='COSTOS FIJOS'!$F$24),'COSTOS FIJOS'!$L$24,0))</f>
        <v>15</v>
      </c>
      <c r="Z29" s="16">
        <f>IF('COSTOS FIJOS'!$B$23&lt;&gt;"",0,IF(AND((COLUMN()-1)&gt;='COSTOS FIJOS'!$E$24,(COLUMN()-1)&lt;='COSTOS FIJOS'!$F$24),'COSTOS FIJOS'!$L$24,0))</f>
        <v>15</v>
      </c>
      <c r="AA29" s="16">
        <f>IF('COSTOS FIJOS'!$B$23&lt;&gt;"",0,IF(AND((COLUMN()-1)&gt;='COSTOS FIJOS'!$E$24,(COLUMN()-1)&lt;='COSTOS FIJOS'!$F$24),'COSTOS FIJOS'!$L$24,0))</f>
        <v>15</v>
      </c>
      <c r="AB29" s="16">
        <f>IF('COSTOS FIJOS'!$B$23&lt;&gt;"",0,IF(AND((COLUMN()-1)&gt;='COSTOS FIJOS'!$E$24,(COLUMN()-1)&lt;='COSTOS FIJOS'!$F$24),'COSTOS FIJOS'!$L$24,0))</f>
        <v>15</v>
      </c>
      <c r="AC29" s="16">
        <f>IF('COSTOS FIJOS'!$B$23&lt;&gt;"",0,IF(AND((COLUMN()-1)&gt;='COSTOS FIJOS'!$E$24,(COLUMN()-1)&lt;='COSTOS FIJOS'!$F$24),'COSTOS FIJOS'!$L$24,0))</f>
        <v>15</v>
      </c>
      <c r="AD29" s="16">
        <f>IF('COSTOS FIJOS'!$B$23&lt;&gt;"",0,IF(AND((COLUMN()-1)&gt;='COSTOS FIJOS'!$E$24,(COLUMN()-1)&lt;='COSTOS FIJOS'!$F$24),'COSTOS FIJOS'!$L$24,0))</f>
        <v>15</v>
      </c>
      <c r="AE29" s="16">
        <f>IF('COSTOS FIJOS'!$B$23&lt;&gt;"",0,IF(AND((COLUMN()-1)&gt;='COSTOS FIJOS'!$E$24,(COLUMN()-1)&lt;='COSTOS FIJOS'!$F$24),'COSTOS FIJOS'!$L$24,0))</f>
        <v>15</v>
      </c>
      <c r="AF29" s="16">
        <f>IF('COSTOS FIJOS'!$B$23&lt;&gt;"",0,IF(AND((COLUMN()-1)&gt;='COSTOS FIJOS'!$E$24,(COLUMN()-1)&lt;='COSTOS FIJOS'!$F$24),'COSTOS FIJOS'!$L$24,0))</f>
        <v>15</v>
      </c>
      <c r="AG29" s="16">
        <f>IF('COSTOS FIJOS'!$B$23&lt;&gt;"",0,IF(AND((COLUMN()-1)&gt;='COSTOS FIJOS'!$E$24,(COLUMN()-1)&lt;='COSTOS FIJOS'!$F$24),'COSTOS FIJOS'!$L$24,0))</f>
        <v>15</v>
      </c>
      <c r="AH29" s="16">
        <f>IF('COSTOS FIJOS'!$B$23&lt;&gt;"",0,IF(AND((COLUMN()-1)&gt;='COSTOS FIJOS'!$E$24,(COLUMN()-1)&lt;='COSTOS FIJOS'!$F$24),'COSTOS FIJOS'!$L$24,0))</f>
        <v>15</v>
      </c>
      <c r="AI29" s="16">
        <f>IF('COSTOS FIJOS'!$B$23&lt;&gt;"",0,IF(AND((COLUMN()-1)&gt;='COSTOS FIJOS'!$E$24,(COLUMN()-1)&lt;='COSTOS FIJOS'!$F$24),'COSTOS FIJOS'!$L$24,0))</f>
        <v>15</v>
      </c>
      <c r="AJ29" s="16">
        <f>IF('COSTOS FIJOS'!$B$23&lt;&gt;"",0,IF(AND((COLUMN()-1)&gt;='COSTOS FIJOS'!$E$24,(COLUMN()-1)&lt;='COSTOS FIJOS'!$F$24),'COSTOS FIJOS'!$L$24,0))</f>
        <v>15</v>
      </c>
      <c r="AK29" s="16">
        <f>IF('COSTOS FIJOS'!$B$23&lt;&gt;"",0,IF(AND((COLUMN()-1)&gt;='COSTOS FIJOS'!$E$24,(COLUMN()-1)&lt;='COSTOS FIJOS'!$F$24),'COSTOS FIJOS'!$L$24,0))</f>
        <v>15</v>
      </c>
      <c r="AL29" s="16">
        <f>IF('COSTOS FIJOS'!$B$23&lt;&gt;"",0,IF(AND((COLUMN()-1)&gt;='COSTOS FIJOS'!$E$24,(COLUMN()-1)&lt;='COSTOS FIJOS'!$F$24),'COSTOS FIJOS'!$L$24,0))</f>
        <v>15</v>
      </c>
      <c r="AM29" s="16">
        <f>IF('COSTOS FIJOS'!$B$23&lt;&gt;"",0,IF(AND((COLUMN()-1)&gt;='COSTOS FIJOS'!$E$24,(COLUMN()-1)&lt;='COSTOS FIJOS'!$F$24),'COSTOS FIJOS'!$L$24,0))</f>
        <v>15</v>
      </c>
      <c r="AN29" s="16">
        <f>IF('COSTOS FIJOS'!$B$23&lt;&gt;"",0,IF(AND((COLUMN()-1)&gt;='COSTOS FIJOS'!$E$24,(COLUMN()-1)&lt;='COSTOS FIJOS'!$F$24),'COSTOS FIJOS'!$L$24,0))</f>
        <v>15</v>
      </c>
      <c r="AO29" s="16">
        <f>IF('COSTOS FIJOS'!$B$23&lt;&gt;"",0,IF(AND((COLUMN()-1)&gt;='COSTOS FIJOS'!$E$24,(COLUMN()-1)&lt;='COSTOS FIJOS'!$F$24),'COSTOS FIJOS'!$L$24,0))</f>
        <v>15</v>
      </c>
      <c r="AP29" s="16">
        <f>IF('COSTOS FIJOS'!$B$23&lt;&gt;"",0,IF(AND((COLUMN()-1)&gt;='COSTOS FIJOS'!$E$24,(COLUMN()-1)&lt;='COSTOS FIJOS'!$F$24),'COSTOS FIJOS'!$L$24,0))</f>
        <v>15</v>
      </c>
      <c r="AQ29" s="16">
        <f>IF('COSTOS FIJOS'!$B$23&lt;&gt;"",0,IF(AND((COLUMN()-1)&gt;='COSTOS FIJOS'!$E$24,(COLUMN()-1)&lt;='COSTOS FIJOS'!$F$24),'COSTOS FIJOS'!$L$24,0))</f>
        <v>15</v>
      </c>
      <c r="AR29" s="16">
        <f>IF('COSTOS FIJOS'!$B$23&lt;&gt;"",0,IF(AND((COLUMN()-1)&gt;='COSTOS FIJOS'!$E$24,(COLUMN()-1)&lt;='COSTOS FIJOS'!$F$24),'COSTOS FIJOS'!$L$24,0))</f>
        <v>15</v>
      </c>
      <c r="AS29" s="16">
        <f>IF('COSTOS FIJOS'!$B$23&lt;&gt;"",0,IF(AND((COLUMN()-1)&gt;='COSTOS FIJOS'!$E$24,(COLUMN()-1)&lt;='COSTOS FIJOS'!$F$24),'COSTOS FIJOS'!$L$24,0))</f>
        <v>15</v>
      </c>
      <c r="AT29" s="16">
        <f>IF('COSTOS FIJOS'!$B$23&lt;&gt;"",0,IF(AND((COLUMN()-1)&gt;='COSTOS FIJOS'!$E$24,(COLUMN()-1)&lt;='COSTOS FIJOS'!$F$24),'COSTOS FIJOS'!$L$24,0))</f>
        <v>15</v>
      </c>
      <c r="AU29" s="16">
        <f>IF('COSTOS FIJOS'!$B$23&lt;&gt;"",0,IF(AND((COLUMN()-1)&gt;='COSTOS FIJOS'!$E$24,(COLUMN()-1)&lt;='COSTOS FIJOS'!$F$24),'COSTOS FIJOS'!$L$24,0))</f>
        <v>15</v>
      </c>
      <c r="AV29" s="16">
        <f>IF('COSTOS FIJOS'!$B$23&lt;&gt;"",0,IF(AND((COLUMN()-1)&gt;='COSTOS FIJOS'!$E$24,(COLUMN()-1)&lt;='COSTOS FIJOS'!$F$24),'COSTOS FIJOS'!$L$24,0))</f>
        <v>15</v>
      </c>
      <c r="AW29" s="16">
        <f>IF('COSTOS FIJOS'!$B$23&lt;&gt;"",0,IF(AND((COLUMN()-1)&gt;='COSTOS FIJOS'!$E$24,(COLUMN()-1)&lt;='COSTOS FIJOS'!$F$24),'COSTOS FIJOS'!$L$24,0))</f>
        <v>15</v>
      </c>
      <c r="AX29" s="16">
        <f>IF('COSTOS FIJOS'!$B$23&lt;&gt;"",0,IF(AND((COLUMN()-1)&gt;='COSTOS FIJOS'!$E$24,(COLUMN()-1)&lt;='COSTOS FIJOS'!$F$24),'COSTOS FIJOS'!$L$24,0))</f>
        <v>15</v>
      </c>
      <c r="AY29" s="16">
        <f>IF('COSTOS FIJOS'!$B$23&lt;&gt;"",0,IF(AND((COLUMN()-1)&gt;='COSTOS FIJOS'!$E$24,(COLUMN()-1)&lt;='COSTOS FIJOS'!$F$24),'COSTOS FIJOS'!$L$24,0))</f>
        <v>15</v>
      </c>
      <c r="AZ29" s="16">
        <f>IF('COSTOS FIJOS'!$B$23&lt;&gt;"",0,IF(AND((COLUMN()-1)&gt;='COSTOS FIJOS'!$E$24,(COLUMN()-1)&lt;='COSTOS FIJOS'!$F$24),'COSTOS FIJOS'!$L$24,0))</f>
        <v>15</v>
      </c>
      <c r="BA29" s="16">
        <f>IF('COSTOS FIJOS'!$B$23&lt;&gt;"",0,IF(AND((COLUMN()-1)&gt;='COSTOS FIJOS'!$E$24,(COLUMN()-1)&lt;='COSTOS FIJOS'!$F$24),'COSTOS FIJOS'!$L$24,0))</f>
        <v>15</v>
      </c>
    </row>
    <row r="30" spans="1:53" x14ac:dyDescent="0.35">
      <c r="A30" s="38" t="s">
        <v>351</v>
      </c>
      <c r="B30" s="16">
        <f>IF('COSTOS FIJOS'!$B$23&lt;&gt;"",0,IF(AND((COLUMN()-1)&gt;='COSTOS FIJOS'!$E$25,(COLUMN()-1)&lt;='COSTOS FIJOS'!$F$25),'COSTOS FIJOS'!$L$25,0))</f>
        <v>0</v>
      </c>
      <c r="C30" s="16">
        <f>IF('COSTOS FIJOS'!$B$23&lt;&gt;"",0,IF(AND((COLUMN()-1)&gt;='COSTOS FIJOS'!$E$25,(COLUMN()-1)&lt;='COSTOS FIJOS'!$F$25),'COSTOS FIJOS'!$L$25,0))</f>
        <v>0</v>
      </c>
      <c r="D30" s="16">
        <f>IF('COSTOS FIJOS'!$B$23&lt;&gt;"",0,IF(AND((COLUMN()-1)&gt;='COSTOS FIJOS'!$E$25,(COLUMN()-1)&lt;='COSTOS FIJOS'!$F$25),'COSTOS FIJOS'!$L$25,0))</f>
        <v>0</v>
      </c>
      <c r="E30" s="16">
        <f>IF('COSTOS FIJOS'!$B$23&lt;&gt;"",0,IF(AND((COLUMN()-1)&gt;='COSTOS FIJOS'!$E$25,(COLUMN()-1)&lt;='COSTOS FIJOS'!$F$25),'COSTOS FIJOS'!$L$25,0))</f>
        <v>0</v>
      </c>
      <c r="F30" s="16">
        <f>IF('COSTOS FIJOS'!$B$23&lt;&gt;"",0,IF(AND((COLUMN()-1)&gt;='COSTOS FIJOS'!$E$25,(COLUMN()-1)&lt;='COSTOS FIJOS'!$F$25),'COSTOS FIJOS'!$L$25,0))</f>
        <v>0</v>
      </c>
      <c r="G30" s="16">
        <f>IF('COSTOS FIJOS'!$B$23&lt;&gt;"",0,IF(AND((COLUMN()-1)&gt;='COSTOS FIJOS'!$E$25,(COLUMN()-1)&lt;='COSTOS FIJOS'!$F$25),'COSTOS FIJOS'!$L$25,0))</f>
        <v>0</v>
      </c>
      <c r="H30" s="16">
        <f>IF('COSTOS FIJOS'!$B$23&lt;&gt;"",0,IF(AND((COLUMN()-1)&gt;='COSTOS FIJOS'!$E$25,(COLUMN()-1)&lt;='COSTOS FIJOS'!$F$25),'COSTOS FIJOS'!$L$25,0))</f>
        <v>0</v>
      </c>
      <c r="I30" s="16">
        <f>IF('COSTOS FIJOS'!$B$23&lt;&gt;"",0,IF(AND((COLUMN()-1)&gt;='COSTOS FIJOS'!$E$25,(COLUMN()-1)&lt;='COSTOS FIJOS'!$F$25),'COSTOS FIJOS'!$L$25,0))</f>
        <v>0</v>
      </c>
      <c r="J30" s="16">
        <f>IF('COSTOS FIJOS'!$B$23&lt;&gt;"",0,IF(AND((COLUMN()-1)&gt;='COSTOS FIJOS'!$E$25,(COLUMN()-1)&lt;='COSTOS FIJOS'!$F$25),'COSTOS FIJOS'!$L$25,0))</f>
        <v>0</v>
      </c>
      <c r="K30" s="16">
        <f>IF('COSTOS FIJOS'!$B$23&lt;&gt;"",0,IF(AND((COLUMN()-1)&gt;='COSTOS FIJOS'!$E$25,(COLUMN()-1)&lt;='COSTOS FIJOS'!$F$25),'COSTOS FIJOS'!$L$25,0))</f>
        <v>0</v>
      </c>
      <c r="L30" s="16">
        <f>IF('COSTOS FIJOS'!$B$23&lt;&gt;"",0,IF(AND((COLUMN()-1)&gt;='COSTOS FIJOS'!$E$25,(COLUMN()-1)&lt;='COSTOS FIJOS'!$F$25),'COSTOS FIJOS'!$L$25,0))</f>
        <v>0</v>
      </c>
      <c r="M30" s="16">
        <f>IF('COSTOS FIJOS'!$B$23&lt;&gt;"",0,IF(AND((COLUMN()-1)&gt;='COSTOS FIJOS'!$E$25,(COLUMN()-1)&lt;='COSTOS FIJOS'!$F$25),'COSTOS FIJOS'!$L$25,0))</f>
        <v>0</v>
      </c>
      <c r="N30" s="16">
        <f>IF('COSTOS FIJOS'!$B$23&lt;&gt;"",0,IF(AND((COLUMN()-1)&gt;='COSTOS FIJOS'!$E$25,(COLUMN()-1)&lt;='COSTOS FIJOS'!$F$25),'COSTOS FIJOS'!$L$25,0))</f>
        <v>0</v>
      </c>
      <c r="O30" s="16">
        <f>IF('COSTOS FIJOS'!$B$23&lt;&gt;"",0,IF(AND((COLUMN()-1)&gt;='COSTOS FIJOS'!$E$25,(COLUMN()-1)&lt;='COSTOS FIJOS'!$F$25),'COSTOS FIJOS'!$L$25,0))</f>
        <v>0</v>
      </c>
      <c r="P30" s="16">
        <f>IF('COSTOS FIJOS'!$B$23&lt;&gt;"",0,IF(AND((COLUMN()-1)&gt;='COSTOS FIJOS'!$E$25,(COLUMN()-1)&lt;='COSTOS FIJOS'!$F$25),'COSTOS FIJOS'!$L$25,0))</f>
        <v>0</v>
      </c>
      <c r="Q30" s="16">
        <f>IF('COSTOS FIJOS'!$B$23&lt;&gt;"",0,IF(AND((COLUMN()-1)&gt;='COSTOS FIJOS'!$E$25,(COLUMN()-1)&lt;='COSTOS FIJOS'!$F$25),'COSTOS FIJOS'!$L$25,0))</f>
        <v>0</v>
      </c>
      <c r="R30" s="16">
        <f>IF('COSTOS FIJOS'!$B$23&lt;&gt;"",0,IF(AND((COLUMN()-1)&gt;='COSTOS FIJOS'!$E$25,(COLUMN()-1)&lt;='COSTOS FIJOS'!$F$25),'COSTOS FIJOS'!$L$25,0))</f>
        <v>0</v>
      </c>
      <c r="S30" s="16">
        <f>IF('COSTOS FIJOS'!$B$23&lt;&gt;"",0,IF(AND((COLUMN()-1)&gt;='COSTOS FIJOS'!$E$25,(COLUMN()-1)&lt;='COSTOS FIJOS'!$F$25),'COSTOS FIJOS'!$L$25,0))</f>
        <v>0</v>
      </c>
      <c r="T30" s="16">
        <f>IF('COSTOS FIJOS'!$B$23&lt;&gt;"",0,IF(AND((COLUMN()-1)&gt;='COSTOS FIJOS'!$E$25,(COLUMN()-1)&lt;='COSTOS FIJOS'!$F$25),'COSTOS FIJOS'!$L$25,0))</f>
        <v>0</v>
      </c>
      <c r="U30" s="16">
        <f>IF('COSTOS FIJOS'!$B$23&lt;&gt;"",0,IF(AND((COLUMN()-1)&gt;='COSTOS FIJOS'!$E$25,(COLUMN()-1)&lt;='COSTOS FIJOS'!$F$25),'COSTOS FIJOS'!$L$25,0))</f>
        <v>0</v>
      </c>
      <c r="V30" s="16">
        <f>IF('COSTOS FIJOS'!$B$23&lt;&gt;"",0,IF(AND((COLUMN()-1)&gt;='COSTOS FIJOS'!$E$25,(COLUMN()-1)&lt;='COSTOS FIJOS'!$F$25),'COSTOS FIJOS'!$L$25,0))</f>
        <v>0</v>
      </c>
      <c r="W30" s="16">
        <f>IF('COSTOS FIJOS'!$B$23&lt;&gt;"",0,IF(AND((COLUMN()-1)&gt;='COSTOS FIJOS'!$E$25,(COLUMN()-1)&lt;='COSTOS FIJOS'!$F$25),'COSTOS FIJOS'!$L$25,0))</f>
        <v>0</v>
      </c>
      <c r="X30" s="16">
        <f>IF('COSTOS FIJOS'!$B$23&lt;&gt;"",0,IF(AND((COLUMN()-1)&gt;='COSTOS FIJOS'!$E$25,(COLUMN()-1)&lt;='COSTOS FIJOS'!$F$25),'COSTOS FIJOS'!$L$25,0))</f>
        <v>0</v>
      </c>
      <c r="Y30" s="16">
        <f>IF('COSTOS FIJOS'!$B$23&lt;&gt;"",0,IF(AND((COLUMN()-1)&gt;='COSTOS FIJOS'!$E$25,(COLUMN()-1)&lt;='COSTOS FIJOS'!$F$25),'COSTOS FIJOS'!$L$25,0))</f>
        <v>0</v>
      </c>
      <c r="Z30" s="16">
        <f>IF('COSTOS FIJOS'!$B$23&lt;&gt;"",0,IF(AND((COLUMN()-1)&gt;='COSTOS FIJOS'!$E$25,(COLUMN()-1)&lt;='COSTOS FIJOS'!$F$25),'COSTOS FIJOS'!$L$25,0))</f>
        <v>0</v>
      </c>
      <c r="AA30" s="16">
        <f>IF('COSTOS FIJOS'!$B$23&lt;&gt;"",0,IF(AND((COLUMN()-1)&gt;='COSTOS FIJOS'!$E$25,(COLUMN()-1)&lt;='COSTOS FIJOS'!$F$25),'COSTOS FIJOS'!$L$25,0))</f>
        <v>0</v>
      </c>
      <c r="AB30" s="16">
        <f>IF('COSTOS FIJOS'!$B$23&lt;&gt;"",0,IF(AND((COLUMN()-1)&gt;='COSTOS FIJOS'!$E$25,(COLUMN()-1)&lt;='COSTOS FIJOS'!$F$25),'COSTOS FIJOS'!$L$25,0))</f>
        <v>0</v>
      </c>
      <c r="AC30" s="16">
        <f>IF('COSTOS FIJOS'!$B$23&lt;&gt;"",0,IF(AND((COLUMN()-1)&gt;='COSTOS FIJOS'!$E$25,(COLUMN()-1)&lt;='COSTOS FIJOS'!$F$25),'COSTOS FIJOS'!$L$25,0))</f>
        <v>0</v>
      </c>
      <c r="AD30" s="16">
        <f>IF('COSTOS FIJOS'!$B$23&lt;&gt;"",0,IF(AND((COLUMN()-1)&gt;='COSTOS FIJOS'!$E$25,(COLUMN()-1)&lt;='COSTOS FIJOS'!$F$25),'COSTOS FIJOS'!$L$25,0))</f>
        <v>0</v>
      </c>
      <c r="AE30" s="16">
        <f>IF('COSTOS FIJOS'!$B$23&lt;&gt;"",0,IF(AND((COLUMN()-1)&gt;='COSTOS FIJOS'!$E$25,(COLUMN()-1)&lt;='COSTOS FIJOS'!$F$25),'COSTOS FIJOS'!$L$25,0))</f>
        <v>0</v>
      </c>
      <c r="AF30" s="16">
        <f>IF('COSTOS FIJOS'!$B$23&lt;&gt;"",0,IF(AND((COLUMN()-1)&gt;='COSTOS FIJOS'!$E$25,(COLUMN()-1)&lt;='COSTOS FIJOS'!$F$25),'COSTOS FIJOS'!$L$25,0))</f>
        <v>0</v>
      </c>
      <c r="AG30" s="16">
        <f>IF('COSTOS FIJOS'!$B$23&lt;&gt;"",0,IF(AND((COLUMN()-1)&gt;='COSTOS FIJOS'!$E$25,(COLUMN()-1)&lt;='COSTOS FIJOS'!$F$25),'COSTOS FIJOS'!$L$25,0))</f>
        <v>0</v>
      </c>
      <c r="AH30" s="16">
        <f>IF('COSTOS FIJOS'!$B$23&lt;&gt;"",0,IF(AND((COLUMN()-1)&gt;='COSTOS FIJOS'!$E$25,(COLUMN()-1)&lt;='COSTOS FIJOS'!$F$25),'COSTOS FIJOS'!$L$25,0))</f>
        <v>0</v>
      </c>
      <c r="AI30" s="16">
        <f>IF('COSTOS FIJOS'!$B$23&lt;&gt;"",0,IF(AND((COLUMN()-1)&gt;='COSTOS FIJOS'!$E$25,(COLUMN()-1)&lt;='COSTOS FIJOS'!$F$25),'COSTOS FIJOS'!$L$25,0))</f>
        <v>0</v>
      </c>
      <c r="AJ30" s="16">
        <f>IF('COSTOS FIJOS'!$B$23&lt;&gt;"",0,IF(AND((COLUMN()-1)&gt;='COSTOS FIJOS'!$E$25,(COLUMN()-1)&lt;='COSTOS FIJOS'!$F$25),'COSTOS FIJOS'!$L$25,0))</f>
        <v>0</v>
      </c>
      <c r="AK30" s="16">
        <f>IF('COSTOS FIJOS'!$B$23&lt;&gt;"",0,IF(AND((COLUMN()-1)&gt;='COSTOS FIJOS'!$E$25,(COLUMN()-1)&lt;='COSTOS FIJOS'!$F$25),'COSTOS FIJOS'!$L$25,0))</f>
        <v>0</v>
      </c>
      <c r="AL30" s="16">
        <f>IF('COSTOS FIJOS'!$B$23&lt;&gt;"",0,IF(AND((COLUMN()-1)&gt;='COSTOS FIJOS'!$E$25,(COLUMN()-1)&lt;='COSTOS FIJOS'!$F$25),'COSTOS FIJOS'!$L$25,0))</f>
        <v>0</v>
      </c>
      <c r="AM30" s="16">
        <f>IF('COSTOS FIJOS'!$B$23&lt;&gt;"",0,IF(AND((COLUMN()-1)&gt;='COSTOS FIJOS'!$E$25,(COLUMN()-1)&lt;='COSTOS FIJOS'!$F$25),'COSTOS FIJOS'!$L$25,0))</f>
        <v>0</v>
      </c>
      <c r="AN30" s="16">
        <f>IF('COSTOS FIJOS'!$B$23&lt;&gt;"",0,IF(AND((COLUMN()-1)&gt;='COSTOS FIJOS'!$E$25,(COLUMN()-1)&lt;='COSTOS FIJOS'!$F$25),'COSTOS FIJOS'!$L$25,0))</f>
        <v>0</v>
      </c>
      <c r="AO30" s="16">
        <f>IF('COSTOS FIJOS'!$B$23&lt;&gt;"",0,IF(AND((COLUMN()-1)&gt;='COSTOS FIJOS'!$E$25,(COLUMN()-1)&lt;='COSTOS FIJOS'!$F$25),'COSTOS FIJOS'!$L$25,0))</f>
        <v>0</v>
      </c>
      <c r="AP30" s="16">
        <f>IF('COSTOS FIJOS'!$B$23&lt;&gt;"",0,IF(AND((COLUMN()-1)&gt;='COSTOS FIJOS'!$E$25,(COLUMN()-1)&lt;='COSTOS FIJOS'!$F$25),'COSTOS FIJOS'!$L$25,0))</f>
        <v>0</v>
      </c>
      <c r="AQ30" s="16">
        <f>IF('COSTOS FIJOS'!$B$23&lt;&gt;"",0,IF(AND((COLUMN()-1)&gt;='COSTOS FIJOS'!$E$25,(COLUMN()-1)&lt;='COSTOS FIJOS'!$F$25),'COSTOS FIJOS'!$L$25,0))</f>
        <v>0</v>
      </c>
      <c r="AR30" s="16">
        <f>IF('COSTOS FIJOS'!$B$23&lt;&gt;"",0,IF(AND((COLUMN()-1)&gt;='COSTOS FIJOS'!$E$25,(COLUMN()-1)&lt;='COSTOS FIJOS'!$F$25),'COSTOS FIJOS'!$L$25,0))</f>
        <v>0</v>
      </c>
      <c r="AS30" s="16">
        <f>IF('COSTOS FIJOS'!$B$23&lt;&gt;"",0,IF(AND((COLUMN()-1)&gt;='COSTOS FIJOS'!$E$25,(COLUMN()-1)&lt;='COSTOS FIJOS'!$F$25),'COSTOS FIJOS'!$L$25,0))</f>
        <v>0</v>
      </c>
      <c r="AT30" s="16">
        <f>IF('COSTOS FIJOS'!$B$23&lt;&gt;"",0,IF(AND((COLUMN()-1)&gt;='COSTOS FIJOS'!$E$25,(COLUMN()-1)&lt;='COSTOS FIJOS'!$F$25),'COSTOS FIJOS'!$L$25,0))</f>
        <v>0</v>
      </c>
      <c r="AU30" s="16">
        <f>IF('COSTOS FIJOS'!$B$23&lt;&gt;"",0,IF(AND((COLUMN()-1)&gt;='COSTOS FIJOS'!$E$25,(COLUMN()-1)&lt;='COSTOS FIJOS'!$F$25),'COSTOS FIJOS'!$L$25,0))</f>
        <v>0</v>
      </c>
      <c r="AV30" s="16">
        <f>IF('COSTOS FIJOS'!$B$23&lt;&gt;"",0,IF(AND((COLUMN()-1)&gt;='COSTOS FIJOS'!$E$25,(COLUMN()-1)&lt;='COSTOS FIJOS'!$F$25),'COSTOS FIJOS'!$L$25,0))</f>
        <v>0</v>
      </c>
      <c r="AW30" s="16">
        <f>IF('COSTOS FIJOS'!$B$23&lt;&gt;"",0,IF(AND((COLUMN()-1)&gt;='COSTOS FIJOS'!$E$25,(COLUMN()-1)&lt;='COSTOS FIJOS'!$F$25),'COSTOS FIJOS'!$L$25,0))</f>
        <v>0</v>
      </c>
      <c r="AX30" s="16">
        <f>IF('COSTOS FIJOS'!$B$23&lt;&gt;"",0,IF(AND((COLUMN()-1)&gt;='COSTOS FIJOS'!$E$25,(COLUMN()-1)&lt;='COSTOS FIJOS'!$F$25),'COSTOS FIJOS'!$L$25,0))</f>
        <v>0</v>
      </c>
      <c r="AY30" s="16">
        <f>IF('COSTOS FIJOS'!$B$23&lt;&gt;"",0,IF(AND((COLUMN()-1)&gt;='COSTOS FIJOS'!$E$25,(COLUMN()-1)&lt;='COSTOS FIJOS'!$F$25),'COSTOS FIJOS'!$L$25,0))</f>
        <v>0</v>
      </c>
      <c r="AZ30" s="16">
        <f>IF('COSTOS FIJOS'!$B$23&lt;&gt;"",0,IF(AND((COLUMN()-1)&gt;='COSTOS FIJOS'!$E$25,(COLUMN()-1)&lt;='COSTOS FIJOS'!$F$25),'COSTOS FIJOS'!$L$25,0))</f>
        <v>0</v>
      </c>
      <c r="BA30" s="16">
        <f>IF('COSTOS FIJOS'!$B$23&lt;&gt;"",0,IF(AND((COLUMN()-1)&gt;='COSTOS FIJOS'!$E$25,(COLUMN()-1)&lt;='COSTOS FIJOS'!$F$25),'COSTOS FIJOS'!$L$25,0))</f>
        <v>0</v>
      </c>
    </row>
    <row r="31" spans="1:53" x14ac:dyDescent="0.35">
      <c r="A31" s="4" t="s">
        <v>407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41">
        <v>0</v>
      </c>
      <c r="AW31" s="41">
        <v>0</v>
      </c>
      <c r="AX31" s="41">
        <v>0</v>
      </c>
      <c r="AY31" s="41">
        <v>0</v>
      </c>
      <c r="AZ31" s="41">
        <v>0</v>
      </c>
      <c r="BA31" s="41">
        <v>0</v>
      </c>
    </row>
    <row r="32" spans="1:53" x14ac:dyDescent="0.35">
      <c r="A32" s="7" t="s">
        <v>408</v>
      </c>
      <c r="B32" s="20">
        <f>IF(B9&lt;&gt;"",B9,SUM(B10:B13))+IF(B14&lt;&gt;"",B14,SUM(B15:B16))+IF(B17&lt;&gt;"",B17,SUM(B18:B19))+IF(B20&lt;&gt;"",B20,B21)+IF(B22&lt;&gt;"",B22,SUM(B23:B24))+IF(B25&lt;&gt;"",B25,SUM(B26:B27))+IF(B28&lt;&gt;"",B28,SUM(B29:B30))+B31</f>
        <v>528.07693177514864</v>
      </c>
      <c r="C32" s="20">
        <f>IF(C9&lt;&gt;"",C9,SUM(C10:C13))+IF(C14&lt;&gt;"",C14,SUM(C15:C16))+IF(C17&lt;&gt;"",C17,SUM(C18:C19))+IF(C20&lt;&gt;"",C20,C21)+IF(C22&lt;&gt;"",C22,SUM(C23:C24))+IF(C25&lt;&gt;"",C25,SUM(C26:C27))+IF(C28&lt;&gt;"",C28,SUM(C29:C30))+C31</f>
        <v>528.07693177514864</v>
      </c>
      <c r="D32" s="20">
        <f>IF(D9&lt;&gt;"",D9,SUM(D10:D13))+IF(D14&lt;&gt;"",D14,SUM(D15:D16))+IF(D17&lt;&gt;"",D17,SUM(D18:D19))+IF(D20&lt;&gt;"",D20,D21)+IF(D22&lt;&gt;"",D22,SUM(D23:D24))+IF(D25&lt;&gt;"",D25,SUM(D26:D27))+IF(D28&lt;&gt;"",D28,SUM(D29:D30))+D31</f>
        <v>528.07693177514864</v>
      </c>
      <c r="E32" s="20">
        <f>IF(E9&lt;&gt;"",E9,SUM(E10:E13))+IF(E14&lt;&gt;"",E14,SUM(E15:E16))+IF(E17&lt;&gt;"",E17,SUM(E18:E19))+IF(E20&lt;&gt;"",E20,E21)+IF(E22&lt;&gt;"",E22,SUM(E23:E24))+IF(E25&lt;&gt;"",E25,SUM(E26:E27))+IF(E28&lt;&gt;"",E28,SUM(E29:E30))+E31</f>
        <v>528.07693177514864</v>
      </c>
      <c r="F32" s="20">
        <f>IF(F9&lt;&gt;"",F9,SUM(F10:F13))+IF(F14&lt;&gt;"",F14,SUM(F15:F16))+IF(F17&lt;&gt;"",F17,SUM(F18:F19))+IF(F20&lt;&gt;"",F20,F21)+IF(F22&lt;&gt;"",F22,SUM(F23:F24))+IF(F25&lt;&gt;"",F25,SUM(F26:F27))+IF(F28&lt;&gt;"",F28,SUM(F29:F30))+F31</f>
        <v>528.07693177514864</v>
      </c>
      <c r="G32" s="20">
        <f>IF(G9&lt;&gt;"",G9,SUM(G10:G13))+IF(G14&lt;&gt;"",G14,SUM(G15:G16))+IF(G17&lt;&gt;"",G17,SUM(G18:G19))+IF(G20&lt;&gt;"",G20,G21)+IF(G22&lt;&gt;"",G22,SUM(G23:G24))+IF(G25&lt;&gt;"",G25,SUM(G26:G27))+IF(G28&lt;&gt;"",G28,SUM(G29:G30))+G31</f>
        <v>528.07693177514864</v>
      </c>
      <c r="H32" s="20">
        <f>IF(H9&lt;&gt;"",H9,SUM(H10:H13))+IF(H14&lt;&gt;"",H14,SUM(H15:H16))+IF(H17&lt;&gt;"",H17,SUM(H18:H19))+IF(H20&lt;&gt;"",H20,H21)+IF(H22&lt;&gt;"",H22,SUM(H23:H24))+IF(H25&lt;&gt;"",H25,SUM(H26:H27))+IF(H28&lt;&gt;"",H28,SUM(H29:H30))+H31</f>
        <v>528.07693177514864</v>
      </c>
      <c r="I32" s="20">
        <f>IF(I9&lt;&gt;"",I9,SUM(I10:I13))+IF(I14&lt;&gt;"",I14,SUM(I15:I16))+IF(I17&lt;&gt;"",I17,SUM(I18:I19))+IF(I20&lt;&gt;"",I20,I21)+IF(I22&lt;&gt;"",I22,SUM(I23:I24))+IF(I25&lt;&gt;"",I25,SUM(I26:I27))+IF(I28&lt;&gt;"",I28,SUM(I29:I30))+I31</f>
        <v>528.07693177514864</v>
      </c>
      <c r="J32" s="20">
        <f>IF(J9&lt;&gt;"",J9,SUM(J10:J13))+IF(J14&lt;&gt;"",J14,SUM(J15:J16))+IF(J17&lt;&gt;"",J17,SUM(J18:J19))+IF(J20&lt;&gt;"",J20,J21)+IF(J22&lt;&gt;"",J22,SUM(J23:J24))+IF(J25&lt;&gt;"",J25,SUM(J26:J27))+IF(J28&lt;&gt;"",J28,SUM(J29:J30))+J31</f>
        <v>528.07693177514864</v>
      </c>
      <c r="K32" s="20">
        <f>IF(K9&lt;&gt;"",K9,SUM(K10:K13))+IF(K14&lt;&gt;"",K14,SUM(K15:K16))+IF(K17&lt;&gt;"",K17,SUM(K18:K19))+IF(K20&lt;&gt;"",K20,K21)+IF(K22&lt;&gt;"",K22,SUM(K23:K24))+IF(K25&lt;&gt;"",K25,SUM(K26:K27))+IF(K28&lt;&gt;"",K28,SUM(K29:K30))+K31</f>
        <v>528.07693177514864</v>
      </c>
      <c r="L32" s="20">
        <f>IF(L9&lt;&gt;"",L9,SUM(L10:L13))+IF(L14&lt;&gt;"",L14,SUM(L15:L16))+IF(L17&lt;&gt;"",L17,SUM(L18:L19))+IF(L20&lt;&gt;"",L20,L21)+IF(L22&lt;&gt;"",L22,SUM(L23:L24))+IF(L25&lt;&gt;"",L25,SUM(L26:L27))+IF(L28&lt;&gt;"",L28,SUM(L29:L30))+L31</f>
        <v>528.07693177514864</v>
      </c>
      <c r="M32" s="20">
        <f>IF(M9&lt;&gt;"",M9,SUM(M10:M13))+IF(M14&lt;&gt;"",M14,SUM(M15:M16))+IF(M17&lt;&gt;"",M17,SUM(M18:M19))+IF(M20&lt;&gt;"",M20,M21)+IF(M22&lt;&gt;"",M22,SUM(M23:M24))+IF(M25&lt;&gt;"",M25,SUM(M26:M27))+IF(M28&lt;&gt;"",M28,SUM(M29:M30))+M31</f>
        <v>528.07693177514864</v>
      </c>
      <c r="N32" s="20">
        <f>IF(N9&lt;&gt;"",N9,SUM(N10:N13))+IF(N14&lt;&gt;"",N14,SUM(N15:N16))+IF(N17&lt;&gt;"",N17,SUM(N18:N19))+IF(N20&lt;&gt;"",N20,N21)+IF(N22&lt;&gt;"",N22,SUM(N23:N24))+IF(N25&lt;&gt;"",N25,SUM(N26:N27))+IF(N28&lt;&gt;"",N28,SUM(N29:N30))+N31</f>
        <v>528.07693177514864</v>
      </c>
      <c r="O32" s="20">
        <f>IF(O9&lt;&gt;"",O9,SUM(O10:O13))+IF(O14&lt;&gt;"",O14,SUM(O15:O16))+IF(O17&lt;&gt;"",O17,SUM(O18:O19))+IF(O20&lt;&gt;"",O20,O21)+IF(O22&lt;&gt;"",O22,SUM(O23:O24))+IF(O25&lt;&gt;"",O25,SUM(O26:O27))+IF(O28&lt;&gt;"",O28,SUM(O29:O30))+O31</f>
        <v>528.07693177514864</v>
      </c>
      <c r="P32" s="20">
        <f>IF(P9&lt;&gt;"",P9,SUM(P10:P13))+IF(P14&lt;&gt;"",P14,SUM(P15:P16))+IF(P17&lt;&gt;"",P17,SUM(P18:P19))+IF(P20&lt;&gt;"",P20,P21)+IF(P22&lt;&gt;"",P22,SUM(P23:P24))+IF(P25&lt;&gt;"",P25,SUM(P26:P27))+IF(P28&lt;&gt;"",P28,SUM(P29:P30))+P31</f>
        <v>528.07693177514864</v>
      </c>
      <c r="Q32" s="20">
        <f>IF(Q9&lt;&gt;"",Q9,SUM(Q10:Q13))+IF(Q14&lt;&gt;"",Q14,SUM(Q15:Q16))+IF(Q17&lt;&gt;"",Q17,SUM(Q18:Q19))+IF(Q20&lt;&gt;"",Q20,Q21)+IF(Q22&lt;&gt;"",Q22,SUM(Q23:Q24))+IF(Q25&lt;&gt;"",Q25,SUM(Q26:Q27))+IF(Q28&lt;&gt;"",Q28,SUM(Q29:Q30))+Q31</f>
        <v>528.07693177514864</v>
      </c>
      <c r="R32" s="20">
        <f>IF(R9&lt;&gt;"",R9,SUM(R10:R13))+IF(R14&lt;&gt;"",R14,SUM(R15:R16))+IF(R17&lt;&gt;"",R17,SUM(R18:R19))+IF(R20&lt;&gt;"",R20,R21)+IF(R22&lt;&gt;"",R22,SUM(R23:R24))+IF(R25&lt;&gt;"",R25,SUM(R26:R27))+IF(R28&lt;&gt;"",R28,SUM(R29:R30))+R31</f>
        <v>528.07693177514864</v>
      </c>
      <c r="S32" s="20">
        <f>IF(S9&lt;&gt;"",S9,SUM(S10:S13))+IF(S14&lt;&gt;"",S14,SUM(S15:S16))+IF(S17&lt;&gt;"",S17,SUM(S18:S19))+IF(S20&lt;&gt;"",S20,S21)+IF(S22&lt;&gt;"",S22,SUM(S23:S24))+IF(S25&lt;&gt;"",S25,SUM(S26:S27))+IF(S28&lt;&gt;"",S28,SUM(S29:S30))+S31</f>
        <v>528.07693177514864</v>
      </c>
      <c r="T32" s="20">
        <f>IF(T9&lt;&gt;"",T9,SUM(T10:T13))+IF(T14&lt;&gt;"",T14,SUM(T15:T16))+IF(T17&lt;&gt;"",T17,SUM(T18:T19))+IF(T20&lt;&gt;"",T20,T21)+IF(T22&lt;&gt;"",T22,SUM(T23:T24))+IF(T25&lt;&gt;"",T25,SUM(T26:T27))+IF(T28&lt;&gt;"",T28,SUM(T29:T30))+T31</f>
        <v>528.07693177514864</v>
      </c>
      <c r="U32" s="20">
        <f>IF(U9&lt;&gt;"",U9,SUM(U10:U13))+IF(U14&lt;&gt;"",U14,SUM(U15:U16))+IF(U17&lt;&gt;"",U17,SUM(U18:U19))+IF(U20&lt;&gt;"",U20,U21)+IF(U22&lt;&gt;"",U22,SUM(U23:U24))+IF(U25&lt;&gt;"",U25,SUM(U26:U27))+IF(U28&lt;&gt;"",U28,SUM(U29:U30))+U31</f>
        <v>528.07693177514864</v>
      </c>
      <c r="V32" s="20">
        <f>IF(V9&lt;&gt;"",V9,SUM(V10:V13))+IF(V14&lt;&gt;"",V14,SUM(V15:V16))+IF(V17&lt;&gt;"",V17,SUM(V18:V19))+IF(V20&lt;&gt;"",V20,V21)+IF(V22&lt;&gt;"",V22,SUM(V23:V24))+IF(V25&lt;&gt;"",V25,SUM(V26:V27))+IF(V28&lt;&gt;"",V28,SUM(V29:V30))+V31</f>
        <v>528.07693177514864</v>
      </c>
      <c r="W32" s="20">
        <f>IF(W9&lt;&gt;"",W9,SUM(W10:W13))+IF(W14&lt;&gt;"",W14,SUM(W15:W16))+IF(W17&lt;&gt;"",W17,SUM(W18:W19))+IF(W20&lt;&gt;"",W20,W21)+IF(W22&lt;&gt;"",W22,SUM(W23:W24))+IF(W25&lt;&gt;"",W25,SUM(W26:W27))+IF(W28&lt;&gt;"",W28,SUM(W29:W30))+W31</f>
        <v>528.07693177514864</v>
      </c>
      <c r="X32" s="20">
        <f>IF(X9&lt;&gt;"",X9,SUM(X10:X13))+IF(X14&lt;&gt;"",X14,SUM(X15:X16))+IF(X17&lt;&gt;"",X17,SUM(X18:X19))+IF(X20&lt;&gt;"",X20,X21)+IF(X22&lt;&gt;"",X22,SUM(X23:X24))+IF(X25&lt;&gt;"",X25,SUM(X26:X27))+IF(X28&lt;&gt;"",X28,SUM(X29:X30))+X31</f>
        <v>528.07693177514864</v>
      </c>
      <c r="Y32" s="20">
        <f>IF(Y9&lt;&gt;"",Y9,SUM(Y10:Y13))+IF(Y14&lt;&gt;"",Y14,SUM(Y15:Y16))+IF(Y17&lt;&gt;"",Y17,SUM(Y18:Y19))+IF(Y20&lt;&gt;"",Y20,Y21)+IF(Y22&lt;&gt;"",Y22,SUM(Y23:Y24))+IF(Y25&lt;&gt;"",Y25,SUM(Y26:Y27))+IF(Y28&lt;&gt;"",Y28,SUM(Y29:Y30))+Y31</f>
        <v>528.07693177514864</v>
      </c>
      <c r="Z32" s="20">
        <f>IF(Z9&lt;&gt;"",Z9,SUM(Z10:Z13))+IF(Z14&lt;&gt;"",Z14,SUM(Z15:Z16))+IF(Z17&lt;&gt;"",Z17,SUM(Z18:Z19))+IF(Z20&lt;&gt;"",Z20,Z21)+IF(Z22&lt;&gt;"",Z22,SUM(Z23:Z24))+IF(Z25&lt;&gt;"",Z25,SUM(Z26:Z27))+IF(Z28&lt;&gt;"",Z28,SUM(Z29:Z30))+Z31</f>
        <v>528.07693177514864</v>
      </c>
      <c r="AA32" s="20">
        <f>IF(AA9&lt;&gt;"",AA9,SUM(AA10:AA13))+IF(AA14&lt;&gt;"",AA14,SUM(AA15:AA16))+IF(AA17&lt;&gt;"",AA17,SUM(AA18:AA19))+IF(AA20&lt;&gt;"",AA20,AA21)+IF(AA22&lt;&gt;"",AA22,SUM(AA23:AA24))+IF(AA25&lt;&gt;"",AA25,SUM(AA26:AA27))+IF(AA28&lt;&gt;"",AA28,SUM(AA29:AA30))+AA31</f>
        <v>528.07693177514864</v>
      </c>
      <c r="AB32" s="20">
        <f>IF(AB9&lt;&gt;"",AB9,SUM(AB10:AB13))+IF(AB14&lt;&gt;"",AB14,SUM(AB15:AB16))+IF(AB17&lt;&gt;"",AB17,SUM(AB18:AB19))+IF(AB20&lt;&gt;"",AB20,AB21)+IF(AB22&lt;&gt;"",AB22,SUM(AB23:AB24))+IF(AB25&lt;&gt;"",AB25,SUM(AB26:AB27))+IF(AB28&lt;&gt;"",AB28,SUM(AB29:AB30))+AB31</f>
        <v>528.07693177514864</v>
      </c>
      <c r="AC32" s="20">
        <f>IF(AC9&lt;&gt;"",AC9,SUM(AC10:AC13))+IF(AC14&lt;&gt;"",AC14,SUM(AC15:AC16))+IF(AC17&lt;&gt;"",AC17,SUM(AC18:AC19))+IF(AC20&lt;&gt;"",AC20,AC21)+IF(AC22&lt;&gt;"",AC22,SUM(AC23:AC24))+IF(AC25&lt;&gt;"",AC25,SUM(AC26:AC27))+IF(AC28&lt;&gt;"",AC28,SUM(AC29:AC30))+AC31</f>
        <v>528.07693177514864</v>
      </c>
      <c r="AD32" s="20">
        <f>IF(AD9&lt;&gt;"",AD9,SUM(AD10:AD13))+IF(AD14&lt;&gt;"",AD14,SUM(AD15:AD16))+IF(AD17&lt;&gt;"",AD17,SUM(AD18:AD19))+IF(AD20&lt;&gt;"",AD20,AD21)+IF(AD22&lt;&gt;"",AD22,SUM(AD23:AD24))+IF(AD25&lt;&gt;"",AD25,SUM(AD26:AD27))+IF(AD28&lt;&gt;"",AD28,SUM(AD29:AD30))+AD31</f>
        <v>528.07693177514864</v>
      </c>
      <c r="AE32" s="20">
        <f>IF(AE9&lt;&gt;"",AE9,SUM(AE10:AE13))+IF(AE14&lt;&gt;"",AE14,SUM(AE15:AE16))+IF(AE17&lt;&gt;"",AE17,SUM(AE18:AE19))+IF(AE20&lt;&gt;"",AE20,AE21)+IF(AE22&lt;&gt;"",AE22,SUM(AE23:AE24))+IF(AE25&lt;&gt;"",AE25,SUM(AE26:AE27))+IF(AE28&lt;&gt;"",AE28,SUM(AE29:AE30))+AE31</f>
        <v>528.07693177514864</v>
      </c>
      <c r="AF32" s="20">
        <f>IF(AF9&lt;&gt;"",AF9,SUM(AF10:AF13))+IF(AF14&lt;&gt;"",AF14,SUM(AF15:AF16))+IF(AF17&lt;&gt;"",AF17,SUM(AF18:AF19))+IF(AF20&lt;&gt;"",AF20,AF21)+IF(AF22&lt;&gt;"",AF22,SUM(AF23:AF24))+IF(AF25&lt;&gt;"",AF25,SUM(AF26:AF27))+IF(AF28&lt;&gt;"",AF28,SUM(AF29:AF30))+AF31</f>
        <v>528.07693177514864</v>
      </c>
      <c r="AG32" s="20">
        <f>IF(AG9&lt;&gt;"",AG9,SUM(AG10:AG13))+IF(AG14&lt;&gt;"",AG14,SUM(AG15:AG16))+IF(AG17&lt;&gt;"",AG17,SUM(AG18:AG19))+IF(AG20&lt;&gt;"",AG20,AG21)+IF(AG22&lt;&gt;"",AG22,SUM(AG23:AG24))+IF(AG25&lt;&gt;"",AG25,SUM(AG26:AG27))+IF(AG28&lt;&gt;"",AG28,SUM(AG29:AG30))+AG31</f>
        <v>528.07693177514864</v>
      </c>
      <c r="AH32" s="20">
        <f>IF(AH9&lt;&gt;"",AH9,SUM(AH10:AH13))+IF(AH14&lt;&gt;"",AH14,SUM(AH15:AH16))+IF(AH17&lt;&gt;"",AH17,SUM(AH18:AH19))+IF(AH20&lt;&gt;"",AH20,AH21)+IF(AH22&lt;&gt;"",AH22,SUM(AH23:AH24))+IF(AH25&lt;&gt;"",AH25,SUM(AH26:AH27))+IF(AH28&lt;&gt;"",AH28,SUM(AH29:AH30))+AH31</f>
        <v>528.07693177514864</v>
      </c>
      <c r="AI32" s="20">
        <f>IF(AI9&lt;&gt;"",AI9,SUM(AI10:AI13))+IF(AI14&lt;&gt;"",AI14,SUM(AI15:AI16))+IF(AI17&lt;&gt;"",AI17,SUM(AI18:AI19))+IF(AI20&lt;&gt;"",AI20,AI21)+IF(AI22&lt;&gt;"",AI22,SUM(AI23:AI24))+IF(AI25&lt;&gt;"",AI25,SUM(AI26:AI27))+IF(AI28&lt;&gt;"",AI28,SUM(AI29:AI30))+AI31</f>
        <v>528.07693177514864</v>
      </c>
      <c r="AJ32" s="20">
        <f>IF(AJ9&lt;&gt;"",AJ9,SUM(AJ10:AJ13))+IF(AJ14&lt;&gt;"",AJ14,SUM(AJ15:AJ16))+IF(AJ17&lt;&gt;"",AJ17,SUM(AJ18:AJ19))+IF(AJ20&lt;&gt;"",AJ20,AJ21)+IF(AJ22&lt;&gt;"",AJ22,SUM(AJ23:AJ24))+IF(AJ25&lt;&gt;"",AJ25,SUM(AJ26:AJ27))+IF(AJ28&lt;&gt;"",AJ28,SUM(AJ29:AJ30))+AJ31</f>
        <v>528.07693177514864</v>
      </c>
      <c r="AK32" s="20">
        <f>IF(AK9&lt;&gt;"",AK9,SUM(AK10:AK13))+IF(AK14&lt;&gt;"",AK14,SUM(AK15:AK16))+IF(AK17&lt;&gt;"",AK17,SUM(AK18:AK19))+IF(AK20&lt;&gt;"",AK20,AK21)+IF(AK22&lt;&gt;"",AK22,SUM(AK23:AK24))+IF(AK25&lt;&gt;"",AK25,SUM(AK26:AK27))+IF(AK28&lt;&gt;"",AK28,SUM(AK29:AK30))+AK31</f>
        <v>528.07693177514864</v>
      </c>
      <c r="AL32" s="20">
        <f>IF(AL9&lt;&gt;"",AL9,SUM(AL10:AL13))+IF(AL14&lt;&gt;"",AL14,SUM(AL15:AL16))+IF(AL17&lt;&gt;"",AL17,SUM(AL18:AL19))+IF(AL20&lt;&gt;"",AL20,AL21)+IF(AL22&lt;&gt;"",AL22,SUM(AL23:AL24))+IF(AL25&lt;&gt;"",AL25,SUM(AL26:AL27))+IF(AL28&lt;&gt;"",AL28,SUM(AL29:AL30))+AL31</f>
        <v>528.07693177514864</v>
      </c>
      <c r="AM32" s="20">
        <f>IF(AM9&lt;&gt;"",AM9,SUM(AM10:AM13))+IF(AM14&lt;&gt;"",AM14,SUM(AM15:AM16))+IF(AM17&lt;&gt;"",AM17,SUM(AM18:AM19))+IF(AM20&lt;&gt;"",AM20,AM21)+IF(AM22&lt;&gt;"",AM22,SUM(AM23:AM24))+IF(AM25&lt;&gt;"",AM25,SUM(AM26:AM27))+IF(AM28&lt;&gt;"",AM28,SUM(AM29:AM30))+AM31</f>
        <v>528.07693177514864</v>
      </c>
      <c r="AN32" s="20">
        <f>IF(AN9&lt;&gt;"",AN9,SUM(AN10:AN13))+IF(AN14&lt;&gt;"",AN14,SUM(AN15:AN16))+IF(AN17&lt;&gt;"",AN17,SUM(AN18:AN19))+IF(AN20&lt;&gt;"",AN20,AN21)+IF(AN22&lt;&gt;"",AN22,SUM(AN23:AN24))+IF(AN25&lt;&gt;"",AN25,SUM(AN26:AN27))+IF(AN28&lt;&gt;"",AN28,SUM(AN29:AN30))+AN31</f>
        <v>528.07693177514864</v>
      </c>
      <c r="AO32" s="20">
        <f>IF(AO9&lt;&gt;"",AO9,SUM(AO10:AO13))+IF(AO14&lt;&gt;"",AO14,SUM(AO15:AO16))+IF(AO17&lt;&gt;"",AO17,SUM(AO18:AO19))+IF(AO20&lt;&gt;"",AO20,AO21)+IF(AO22&lt;&gt;"",AO22,SUM(AO23:AO24))+IF(AO25&lt;&gt;"",AO25,SUM(AO26:AO27))+IF(AO28&lt;&gt;"",AO28,SUM(AO29:AO30))+AO31</f>
        <v>528.07693177514864</v>
      </c>
      <c r="AP32" s="20">
        <f>IF(AP9&lt;&gt;"",AP9,SUM(AP10:AP13))+IF(AP14&lt;&gt;"",AP14,SUM(AP15:AP16))+IF(AP17&lt;&gt;"",AP17,SUM(AP18:AP19))+IF(AP20&lt;&gt;"",AP20,AP21)+IF(AP22&lt;&gt;"",AP22,SUM(AP23:AP24))+IF(AP25&lt;&gt;"",AP25,SUM(AP26:AP27))+IF(AP28&lt;&gt;"",AP28,SUM(AP29:AP30))+AP31</f>
        <v>528.07693177514864</v>
      </c>
      <c r="AQ32" s="20">
        <f>IF(AQ9&lt;&gt;"",AQ9,SUM(AQ10:AQ13))+IF(AQ14&lt;&gt;"",AQ14,SUM(AQ15:AQ16))+IF(AQ17&lt;&gt;"",AQ17,SUM(AQ18:AQ19))+IF(AQ20&lt;&gt;"",AQ20,AQ21)+IF(AQ22&lt;&gt;"",AQ22,SUM(AQ23:AQ24))+IF(AQ25&lt;&gt;"",AQ25,SUM(AQ26:AQ27))+IF(AQ28&lt;&gt;"",AQ28,SUM(AQ29:AQ30))+AQ31</f>
        <v>528.07693177514864</v>
      </c>
      <c r="AR32" s="20">
        <f>IF(AR9&lt;&gt;"",AR9,SUM(AR10:AR13))+IF(AR14&lt;&gt;"",AR14,SUM(AR15:AR16))+IF(AR17&lt;&gt;"",AR17,SUM(AR18:AR19))+IF(AR20&lt;&gt;"",AR20,AR21)+IF(AR22&lt;&gt;"",AR22,SUM(AR23:AR24))+IF(AR25&lt;&gt;"",AR25,SUM(AR26:AR27))+IF(AR28&lt;&gt;"",AR28,SUM(AR29:AR30))+AR31</f>
        <v>528.07693177514864</v>
      </c>
      <c r="AS32" s="20">
        <f>IF(AS9&lt;&gt;"",AS9,SUM(AS10:AS13))+IF(AS14&lt;&gt;"",AS14,SUM(AS15:AS16))+IF(AS17&lt;&gt;"",AS17,SUM(AS18:AS19))+IF(AS20&lt;&gt;"",AS20,AS21)+IF(AS22&lt;&gt;"",AS22,SUM(AS23:AS24))+IF(AS25&lt;&gt;"",AS25,SUM(AS26:AS27))+IF(AS28&lt;&gt;"",AS28,SUM(AS29:AS30))+AS31</f>
        <v>528.07693177514864</v>
      </c>
      <c r="AT32" s="20">
        <f>IF(AT9&lt;&gt;"",AT9,SUM(AT10:AT13))+IF(AT14&lt;&gt;"",AT14,SUM(AT15:AT16))+IF(AT17&lt;&gt;"",AT17,SUM(AT18:AT19))+IF(AT20&lt;&gt;"",AT20,AT21)+IF(AT22&lt;&gt;"",AT22,SUM(AT23:AT24))+IF(AT25&lt;&gt;"",AT25,SUM(AT26:AT27))+IF(AT28&lt;&gt;"",AT28,SUM(AT29:AT30))+AT31</f>
        <v>528.07693177514864</v>
      </c>
      <c r="AU32" s="20">
        <f>IF(AU9&lt;&gt;"",AU9,SUM(AU10:AU13))+IF(AU14&lt;&gt;"",AU14,SUM(AU15:AU16))+IF(AU17&lt;&gt;"",AU17,SUM(AU18:AU19))+IF(AU20&lt;&gt;"",AU20,AU21)+IF(AU22&lt;&gt;"",AU22,SUM(AU23:AU24))+IF(AU25&lt;&gt;"",AU25,SUM(AU26:AU27))+IF(AU28&lt;&gt;"",AU28,SUM(AU29:AU30))+AU31</f>
        <v>528.07693177514864</v>
      </c>
      <c r="AV32" s="20">
        <f>IF(AV9&lt;&gt;"",AV9,SUM(AV10:AV13))+IF(AV14&lt;&gt;"",AV14,SUM(AV15:AV16))+IF(AV17&lt;&gt;"",AV17,SUM(AV18:AV19))+IF(AV20&lt;&gt;"",AV20,AV21)+IF(AV22&lt;&gt;"",AV22,SUM(AV23:AV24))+IF(AV25&lt;&gt;"",AV25,SUM(AV26:AV27))+IF(AV28&lt;&gt;"",AV28,SUM(AV29:AV30))+AV31</f>
        <v>528.07693177514864</v>
      </c>
      <c r="AW32" s="20">
        <f>IF(AW9&lt;&gt;"",AW9,SUM(AW10:AW13))+IF(AW14&lt;&gt;"",AW14,SUM(AW15:AW16))+IF(AW17&lt;&gt;"",AW17,SUM(AW18:AW19))+IF(AW20&lt;&gt;"",AW20,AW21)+IF(AW22&lt;&gt;"",AW22,SUM(AW23:AW24))+IF(AW25&lt;&gt;"",AW25,SUM(AW26:AW27))+IF(AW28&lt;&gt;"",AW28,SUM(AW29:AW30))+AW31</f>
        <v>528.07693177514864</v>
      </c>
      <c r="AX32" s="20">
        <f>IF(AX9&lt;&gt;"",AX9,SUM(AX10:AX13))+IF(AX14&lt;&gt;"",AX14,SUM(AX15:AX16))+IF(AX17&lt;&gt;"",AX17,SUM(AX18:AX19))+IF(AX20&lt;&gt;"",AX20,AX21)+IF(AX22&lt;&gt;"",AX22,SUM(AX23:AX24))+IF(AX25&lt;&gt;"",AX25,SUM(AX26:AX27))+IF(AX28&lt;&gt;"",AX28,SUM(AX29:AX30))+AX31</f>
        <v>528.07693177514864</v>
      </c>
      <c r="AY32" s="20">
        <f>IF(AY9&lt;&gt;"",AY9,SUM(AY10:AY13))+IF(AY14&lt;&gt;"",AY14,SUM(AY15:AY16))+IF(AY17&lt;&gt;"",AY17,SUM(AY18:AY19))+IF(AY20&lt;&gt;"",AY20,AY21)+IF(AY22&lt;&gt;"",AY22,SUM(AY23:AY24))+IF(AY25&lt;&gt;"",AY25,SUM(AY26:AY27))+IF(AY28&lt;&gt;"",AY28,SUM(AY29:AY30))+AY31</f>
        <v>528.07693177514864</v>
      </c>
      <c r="AZ32" s="20">
        <f>IF(AZ9&lt;&gt;"",AZ9,SUM(AZ10:AZ13))+IF(AZ14&lt;&gt;"",AZ14,SUM(AZ15:AZ16))+IF(AZ17&lt;&gt;"",AZ17,SUM(AZ18:AZ19))+IF(AZ20&lt;&gt;"",AZ20,AZ21)+IF(AZ22&lt;&gt;"",AZ22,SUM(AZ23:AZ24))+IF(AZ25&lt;&gt;"",AZ25,SUM(AZ26:AZ27))+IF(AZ28&lt;&gt;"",AZ28,SUM(AZ29:AZ30))+AZ31</f>
        <v>528.07693177514864</v>
      </c>
      <c r="BA32" s="20">
        <f>IF(BA9&lt;&gt;"",BA9,SUM(BA10:BA13))+IF(BA14&lt;&gt;"",BA14,SUM(BA15:BA16))+IF(BA17&lt;&gt;"",BA17,SUM(BA18:BA19))+IF(BA20&lt;&gt;"",BA20,BA21)+IF(BA22&lt;&gt;"",BA22,SUM(BA23:BA24))+IF(BA25&lt;&gt;"",BA25,SUM(BA26:BA27))+IF(BA28&lt;&gt;"",BA28,SUM(BA29:BA30))+BA31</f>
        <v>528.07693177514864</v>
      </c>
    </row>
    <row r="34" spans="1:53" x14ac:dyDescent="0.35">
      <c r="A34" s="48" t="s">
        <v>409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</row>
    <row r="35" spans="1:53" x14ac:dyDescent="0.35">
      <c r="A35" s="50" t="s">
        <v>360</v>
      </c>
      <c r="B35" s="67" t="str">
        <f>IF(AND((COLUMN()-1)&gt;='COSTOS VARIABLES'!$E$4,(COLUMN()-1)&lt;='COSTOS VARIABLES'!$F$4),'COSTOS VARIABLES'!$L$4,0)</f>
        <v/>
      </c>
      <c r="C35" s="67" t="str">
        <f>IF(AND((COLUMN()-1)&gt;='COSTOS VARIABLES'!$E$4,(COLUMN()-1)&lt;='COSTOS VARIABLES'!$F$4),'COSTOS VARIABLES'!$L$4,0)</f>
        <v/>
      </c>
      <c r="D35" s="67" t="str">
        <f>IF(AND((COLUMN()-1)&gt;='COSTOS VARIABLES'!$E$4,(COLUMN()-1)&lt;='COSTOS VARIABLES'!$F$4),'COSTOS VARIABLES'!$L$4,0)</f>
        <v/>
      </c>
      <c r="E35" s="67" t="str">
        <f>IF(AND((COLUMN()-1)&gt;='COSTOS VARIABLES'!$E$4,(COLUMN()-1)&lt;='COSTOS VARIABLES'!$F$4),'COSTOS VARIABLES'!$L$4,0)</f>
        <v/>
      </c>
      <c r="F35" s="67" t="str">
        <f>IF(AND((COLUMN()-1)&gt;='COSTOS VARIABLES'!$E$4,(COLUMN()-1)&lt;='COSTOS VARIABLES'!$F$4),'COSTOS VARIABLES'!$L$4,0)</f>
        <v/>
      </c>
      <c r="G35" s="67" t="str">
        <f>IF(AND((COLUMN()-1)&gt;='COSTOS VARIABLES'!$E$4,(COLUMN()-1)&lt;='COSTOS VARIABLES'!$F$4),'COSTOS VARIABLES'!$L$4,0)</f>
        <v/>
      </c>
      <c r="H35" s="67" t="str">
        <f>IF(AND((COLUMN()-1)&gt;='COSTOS VARIABLES'!$E$4,(COLUMN()-1)&lt;='COSTOS VARIABLES'!$F$4),'COSTOS VARIABLES'!$L$4,0)</f>
        <v/>
      </c>
      <c r="I35" s="67" t="str">
        <f>IF(AND((COLUMN()-1)&gt;='COSTOS VARIABLES'!$E$4,(COLUMN()-1)&lt;='COSTOS VARIABLES'!$F$4),'COSTOS VARIABLES'!$L$4,0)</f>
        <v/>
      </c>
      <c r="J35" s="67" t="str">
        <f>IF(AND((COLUMN()-1)&gt;='COSTOS VARIABLES'!$E$4,(COLUMN()-1)&lt;='COSTOS VARIABLES'!$F$4),'COSTOS VARIABLES'!$L$4,0)</f>
        <v/>
      </c>
      <c r="K35" s="67" t="str">
        <f>IF(AND((COLUMN()-1)&gt;='COSTOS VARIABLES'!$E$4,(COLUMN()-1)&lt;='COSTOS VARIABLES'!$F$4),'COSTOS VARIABLES'!$L$4,0)</f>
        <v/>
      </c>
      <c r="L35" s="67" t="str">
        <f>IF(AND((COLUMN()-1)&gt;='COSTOS VARIABLES'!$E$4,(COLUMN()-1)&lt;='COSTOS VARIABLES'!$F$4),'COSTOS VARIABLES'!$L$4,0)</f>
        <v/>
      </c>
      <c r="M35" s="67" t="str">
        <f>IF(AND((COLUMN()-1)&gt;='COSTOS VARIABLES'!$E$4,(COLUMN()-1)&lt;='COSTOS VARIABLES'!$F$4),'COSTOS VARIABLES'!$L$4,0)</f>
        <v/>
      </c>
      <c r="N35" s="67" t="str">
        <f>IF(AND((COLUMN()-1)&gt;='COSTOS VARIABLES'!$E$4,(COLUMN()-1)&lt;='COSTOS VARIABLES'!$F$4),'COSTOS VARIABLES'!$L$4,0)</f>
        <v/>
      </c>
      <c r="O35" s="67" t="str">
        <f>IF(AND((COLUMN()-1)&gt;='COSTOS VARIABLES'!$E$4,(COLUMN()-1)&lt;='COSTOS VARIABLES'!$F$4),'COSTOS VARIABLES'!$L$4,0)</f>
        <v/>
      </c>
      <c r="P35" s="67" t="str">
        <f>IF(AND((COLUMN()-1)&gt;='COSTOS VARIABLES'!$E$4,(COLUMN()-1)&lt;='COSTOS VARIABLES'!$F$4),'COSTOS VARIABLES'!$L$4,0)</f>
        <v/>
      </c>
      <c r="Q35" s="67" t="str">
        <f>IF(AND((COLUMN()-1)&gt;='COSTOS VARIABLES'!$E$4,(COLUMN()-1)&lt;='COSTOS VARIABLES'!$F$4),'COSTOS VARIABLES'!$L$4,0)</f>
        <v/>
      </c>
      <c r="R35" s="67" t="str">
        <f>IF(AND((COLUMN()-1)&gt;='COSTOS VARIABLES'!$E$4,(COLUMN()-1)&lt;='COSTOS VARIABLES'!$F$4),'COSTOS VARIABLES'!$L$4,0)</f>
        <v/>
      </c>
      <c r="S35" s="67" t="str">
        <f>IF(AND((COLUMN()-1)&gt;='COSTOS VARIABLES'!$E$4,(COLUMN()-1)&lt;='COSTOS VARIABLES'!$F$4),'COSTOS VARIABLES'!$L$4,0)</f>
        <v/>
      </c>
      <c r="T35" s="67" t="str">
        <f>IF(AND((COLUMN()-1)&gt;='COSTOS VARIABLES'!$E$4,(COLUMN()-1)&lt;='COSTOS VARIABLES'!$F$4),'COSTOS VARIABLES'!$L$4,0)</f>
        <v/>
      </c>
      <c r="U35" s="67" t="str">
        <f>IF(AND((COLUMN()-1)&gt;='COSTOS VARIABLES'!$E$4,(COLUMN()-1)&lt;='COSTOS VARIABLES'!$F$4),'COSTOS VARIABLES'!$L$4,0)</f>
        <v/>
      </c>
      <c r="V35" s="67" t="str">
        <f>IF(AND((COLUMN()-1)&gt;='COSTOS VARIABLES'!$E$4,(COLUMN()-1)&lt;='COSTOS VARIABLES'!$F$4),'COSTOS VARIABLES'!$L$4,0)</f>
        <v/>
      </c>
      <c r="W35" s="67" t="str">
        <f>IF(AND((COLUMN()-1)&gt;='COSTOS VARIABLES'!$E$4,(COLUMN()-1)&lt;='COSTOS VARIABLES'!$F$4),'COSTOS VARIABLES'!$L$4,0)</f>
        <v/>
      </c>
      <c r="X35" s="67" t="str">
        <f>IF(AND((COLUMN()-1)&gt;='COSTOS VARIABLES'!$E$4,(COLUMN()-1)&lt;='COSTOS VARIABLES'!$F$4),'COSTOS VARIABLES'!$L$4,0)</f>
        <v/>
      </c>
      <c r="Y35" s="67" t="str">
        <f>IF(AND((COLUMN()-1)&gt;='COSTOS VARIABLES'!$E$4,(COLUMN()-1)&lt;='COSTOS VARIABLES'!$F$4),'COSTOS VARIABLES'!$L$4,0)</f>
        <v/>
      </c>
      <c r="Z35" s="67" t="str">
        <f>IF(AND((COLUMN()-1)&gt;='COSTOS VARIABLES'!$E$4,(COLUMN()-1)&lt;='COSTOS VARIABLES'!$F$4),'COSTOS VARIABLES'!$L$4,0)</f>
        <v/>
      </c>
      <c r="AA35" s="67" t="str">
        <f>IF(AND((COLUMN()-1)&gt;='COSTOS VARIABLES'!$E$4,(COLUMN()-1)&lt;='COSTOS VARIABLES'!$F$4),'COSTOS VARIABLES'!$L$4,0)</f>
        <v/>
      </c>
      <c r="AB35" s="67" t="str">
        <f>IF(AND((COLUMN()-1)&gt;='COSTOS VARIABLES'!$E$4,(COLUMN()-1)&lt;='COSTOS VARIABLES'!$F$4),'COSTOS VARIABLES'!$L$4,0)</f>
        <v/>
      </c>
      <c r="AC35" s="67" t="str">
        <f>IF(AND((COLUMN()-1)&gt;='COSTOS VARIABLES'!$E$4,(COLUMN()-1)&lt;='COSTOS VARIABLES'!$F$4),'COSTOS VARIABLES'!$L$4,0)</f>
        <v/>
      </c>
      <c r="AD35" s="67" t="str">
        <f>IF(AND((COLUMN()-1)&gt;='COSTOS VARIABLES'!$E$4,(COLUMN()-1)&lt;='COSTOS VARIABLES'!$F$4),'COSTOS VARIABLES'!$L$4,0)</f>
        <v/>
      </c>
      <c r="AE35" s="67" t="str">
        <f>IF(AND((COLUMN()-1)&gt;='COSTOS VARIABLES'!$E$4,(COLUMN()-1)&lt;='COSTOS VARIABLES'!$F$4),'COSTOS VARIABLES'!$L$4,0)</f>
        <v/>
      </c>
      <c r="AF35" s="67" t="str">
        <f>IF(AND((COLUMN()-1)&gt;='COSTOS VARIABLES'!$E$4,(COLUMN()-1)&lt;='COSTOS VARIABLES'!$F$4),'COSTOS VARIABLES'!$L$4,0)</f>
        <v/>
      </c>
      <c r="AG35" s="67" t="str">
        <f>IF(AND((COLUMN()-1)&gt;='COSTOS VARIABLES'!$E$4,(COLUMN()-1)&lt;='COSTOS VARIABLES'!$F$4),'COSTOS VARIABLES'!$L$4,0)</f>
        <v/>
      </c>
      <c r="AH35" s="67" t="str">
        <f>IF(AND((COLUMN()-1)&gt;='COSTOS VARIABLES'!$E$4,(COLUMN()-1)&lt;='COSTOS VARIABLES'!$F$4),'COSTOS VARIABLES'!$L$4,0)</f>
        <v/>
      </c>
      <c r="AI35" s="67" t="str">
        <f>IF(AND((COLUMN()-1)&gt;='COSTOS VARIABLES'!$E$4,(COLUMN()-1)&lt;='COSTOS VARIABLES'!$F$4),'COSTOS VARIABLES'!$L$4,0)</f>
        <v/>
      </c>
      <c r="AJ35" s="67" t="str">
        <f>IF(AND((COLUMN()-1)&gt;='COSTOS VARIABLES'!$E$4,(COLUMN()-1)&lt;='COSTOS VARIABLES'!$F$4),'COSTOS VARIABLES'!$L$4,0)</f>
        <v/>
      </c>
      <c r="AK35" s="67" t="str">
        <f>IF(AND((COLUMN()-1)&gt;='COSTOS VARIABLES'!$E$4,(COLUMN()-1)&lt;='COSTOS VARIABLES'!$F$4),'COSTOS VARIABLES'!$L$4,0)</f>
        <v/>
      </c>
      <c r="AL35" s="67" t="str">
        <f>IF(AND((COLUMN()-1)&gt;='COSTOS VARIABLES'!$E$4,(COLUMN()-1)&lt;='COSTOS VARIABLES'!$F$4),'COSTOS VARIABLES'!$L$4,0)</f>
        <v/>
      </c>
      <c r="AM35" s="67" t="str">
        <f>IF(AND((COLUMN()-1)&gt;='COSTOS VARIABLES'!$E$4,(COLUMN()-1)&lt;='COSTOS VARIABLES'!$F$4),'COSTOS VARIABLES'!$L$4,0)</f>
        <v/>
      </c>
      <c r="AN35" s="67" t="str">
        <f>IF(AND((COLUMN()-1)&gt;='COSTOS VARIABLES'!$E$4,(COLUMN()-1)&lt;='COSTOS VARIABLES'!$F$4),'COSTOS VARIABLES'!$L$4,0)</f>
        <v/>
      </c>
      <c r="AO35" s="67" t="str">
        <f>IF(AND((COLUMN()-1)&gt;='COSTOS VARIABLES'!$E$4,(COLUMN()-1)&lt;='COSTOS VARIABLES'!$F$4),'COSTOS VARIABLES'!$L$4,0)</f>
        <v/>
      </c>
      <c r="AP35" s="67" t="str">
        <f>IF(AND((COLUMN()-1)&gt;='COSTOS VARIABLES'!$E$4,(COLUMN()-1)&lt;='COSTOS VARIABLES'!$F$4),'COSTOS VARIABLES'!$L$4,0)</f>
        <v/>
      </c>
      <c r="AQ35" s="67" t="str">
        <f>IF(AND((COLUMN()-1)&gt;='COSTOS VARIABLES'!$E$4,(COLUMN()-1)&lt;='COSTOS VARIABLES'!$F$4),'COSTOS VARIABLES'!$L$4,0)</f>
        <v/>
      </c>
      <c r="AR35" s="67" t="str">
        <f>IF(AND((COLUMN()-1)&gt;='COSTOS VARIABLES'!$E$4,(COLUMN()-1)&lt;='COSTOS VARIABLES'!$F$4),'COSTOS VARIABLES'!$L$4,0)</f>
        <v/>
      </c>
      <c r="AS35" s="67" t="str">
        <f>IF(AND((COLUMN()-1)&gt;='COSTOS VARIABLES'!$E$4,(COLUMN()-1)&lt;='COSTOS VARIABLES'!$F$4),'COSTOS VARIABLES'!$L$4,0)</f>
        <v/>
      </c>
      <c r="AT35" s="67" t="str">
        <f>IF(AND((COLUMN()-1)&gt;='COSTOS VARIABLES'!$E$4,(COLUMN()-1)&lt;='COSTOS VARIABLES'!$F$4),'COSTOS VARIABLES'!$L$4,0)</f>
        <v/>
      </c>
      <c r="AU35" s="67" t="str">
        <f>IF(AND((COLUMN()-1)&gt;='COSTOS VARIABLES'!$E$4,(COLUMN()-1)&lt;='COSTOS VARIABLES'!$F$4),'COSTOS VARIABLES'!$L$4,0)</f>
        <v/>
      </c>
      <c r="AV35" s="67" t="str">
        <f>IF(AND((COLUMN()-1)&gt;='COSTOS VARIABLES'!$E$4,(COLUMN()-1)&lt;='COSTOS VARIABLES'!$F$4),'COSTOS VARIABLES'!$L$4,0)</f>
        <v/>
      </c>
      <c r="AW35" s="67" t="str">
        <f>IF(AND((COLUMN()-1)&gt;='COSTOS VARIABLES'!$E$4,(COLUMN()-1)&lt;='COSTOS VARIABLES'!$F$4),'COSTOS VARIABLES'!$L$4,0)</f>
        <v/>
      </c>
      <c r="AX35" s="67" t="str">
        <f>IF(AND((COLUMN()-1)&gt;='COSTOS VARIABLES'!$E$4,(COLUMN()-1)&lt;='COSTOS VARIABLES'!$F$4),'COSTOS VARIABLES'!$L$4,0)</f>
        <v/>
      </c>
      <c r="AY35" s="67" t="str">
        <f>IF(AND((COLUMN()-1)&gt;='COSTOS VARIABLES'!$E$4,(COLUMN()-1)&lt;='COSTOS VARIABLES'!$F$4),'COSTOS VARIABLES'!$L$4,0)</f>
        <v/>
      </c>
      <c r="AZ35" s="67" t="str">
        <f>IF(AND((COLUMN()-1)&gt;='COSTOS VARIABLES'!$E$4,(COLUMN()-1)&lt;='COSTOS VARIABLES'!$F$4),'COSTOS VARIABLES'!$L$4,0)</f>
        <v/>
      </c>
      <c r="BA35" s="67" t="str">
        <f>IF(AND((COLUMN()-1)&gt;='COSTOS VARIABLES'!$E$4,(COLUMN()-1)&lt;='COSTOS VARIABLES'!$F$4),'COSTOS VARIABLES'!$L$4,0)</f>
        <v/>
      </c>
    </row>
    <row r="36" spans="1:53" x14ac:dyDescent="0.35">
      <c r="A36" s="38" t="s">
        <v>361</v>
      </c>
      <c r="B36" s="16">
        <f>IF('COSTOS VARIABLES'!$B$4&lt;&gt;"",0,IF(AND((COLUMN()-1)&gt;='COSTOS VARIABLES'!$E$5,(COLUMN()-1)&lt;='COSTOS VARIABLES'!$F$5),'COSTOS VARIABLES'!$L$5,0))</f>
        <v>100</v>
      </c>
      <c r="C36" s="16">
        <f>IF('COSTOS VARIABLES'!$B$4&lt;&gt;"",0,IF(AND((COLUMN()-1)&gt;='COSTOS VARIABLES'!$E$5,(COLUMN()-1)&lt;='COSTOS VARIABLES'!$F$5),'COSTOS VARIABLES'!$L$5,0))</f>
        <v>100</v>
      </c>
      <c r="D36" s="16">
        <f>IF('COSTOS VARIABLES'!$B$4&lt;&gt;"",0,IF(AND((COLUMN()-1)&gt;='COSTOS VARIABLES'!$E$5,(COLUMN()-1)&lt;='COSTOS VARIABLES'!$F$5),'COSTOS VARIABLES'!$L$5,0))</f>
        <v>100</v>
      </c>
      <c r="E36" s="16">
        <f>IF('COSTOS VARIABLES'!$B$4&lt;&gt;"",0,IF(AND((COLUMN()-1)&gt;='COSTOS VARIABLES'!$E$5,(COLUMN()-1)&lt;='COSTOS VARIABLES'!$F$5),'COSTOS VARIABLES'!$L$5,0))</f>
        <v>100</v>
      </c>
      <c r="F36" s="16">
        <f>IF('COSTOS VARIABLES'!$B$4&lt;&gt;"",0,IF(AND((COLUMN()-1)&gt;='COSTOS VARIABLES'!$E$5,(COLUMN()-1)&lt;='COSTOS VARIABLES'!$F$5),'COSTOS VARIABLES'!$L$5,0))</f>
        <v>100</v>
      </c>
      <c r="G36" s="16">
        <f>IF('COSTOS VARIABLES'!$B$4&lt;&gt;"",0,IF(AND((COLUMN()-1)&gt;='COSTOS VARIABLES'!$E$5,(COLUMN()-1)&lt;='COSTOS VARIABLES'!$F$5),'COSTOS VARIABLES'!$L$5,0))</f>
        <v>100</v>
      </c>
      <c r="H36" s="16">
        <f>IF('COSTOS VARIABLES'!$B$4&lt;&gt;"",0,IF(AND((COLUMN()-1)&gt;='COSTOS VARIABLES'!$E$5,(COLUMN()-1)&lt;='COSTOS VARIABLES'!$F$5),'COSTOS VARIABLES'!$L$5,0))</f>
        <v>100</v>
      </c>
      <c r="I36" s="16">
        <f>IF('COSTOS VARIABLES'!$B$4&lt;&gt;"",0,IF(AND((COLUMN()-1)&gt;='COSTOS VARIABLES'!$E$5,(COLUMN()-1)&lt;='COSTOS VARIABLES'!$F$5),'COSTOS VARIABLES'!$L$5,0))</f>
        <v>100</v>
      </c>
      <c r="J36" s="16">
        <f>IF('COSTOS VARIABLES'!$B$4&lt;&gt;"",0,IF(AND((COLUMN()-1)&gt;='COSTOS VARIABLES'!$E$5,(COLUMN()-1)&lt;='COSTOS VARIABLES'!$F$5),'COSTOS VARIABLES'!$L$5,0))</f>
        <v>100</v>
      </c>
      <c r="K36" s="16">
        <f>IF('COSTOS VARIABLES'!$B$4&lt;&gt;"",0,IF(AND((COLUMN()-1)&gt;='COSTOS VARIABLES'!$E$5,(COLUMN()-1)&lt;='COSTOS VARIABLES'!$F$5),'COSTOS VARIABLES'!$L$5,0))</f>
        <v>100</v>
      </c>
      <c r="L36" s="16">
        <f>IF('COSTOS VARIABLES'!$B$4&lt;&gt;"",0,IF(AND((COLUMN()-1)&gt;='COSTOS VARIABLES'!$E$5,(COLUMN()-1)&lt;='COSTOS VARIABLES'!$F$5),'COSTOS VARIABLES'!$L$5,0))</f>
        <v>100</v>
      </c>
      <c r="M36" s="16">
        <f>IF('COSTOS VARIABLES'!$B$4&lt;&gt;"",0,IF(AND((COLUMN()-1)&gt;='COSTOS VARIABLES'!$E$5,(COLUMN()-1)&lt;='COSTOS VARIABLES'!$F$5),'COSTOS VARIABLES'!$L$5,0))</f>
        <v>100</v>
      </c>
      <c r="N36" s="16">
        <f>IF('COSTOS VARIABLES'!$B$4&lt;&gt;"",0,IF(AND((COLUMN()-1)&gt;='COSTOS VARIABLES'!$E$5,(COLUMN()-1)&lt;='COSTOS VARIABLES'!$F$5),'COSTOS VARIABLES'!$L$5,0))</f>
        <v>100</v>
      </c>
      <c r="O36" s="16">
        <f>IF('COSTOS VARIABLES'!$B$4&lt;&gt;"",0,IF(AND((COLUMN()-1)&gt;='COSTOS VARIABLES'!$E$5,(COLUMN()-1)&lt;='COSTOS VARIABLES'!$F$5),'COSTOS VARIABLES'!$L$5,0))</f>
        <v>100</v>
      </c>
      <c r="P36" s="16">
        <f>IF('COSTOS VARIABLES'!$B$4&lt;&gt;"",0,IF(AND((COLUMN()-1)&gt;='COSTOS VARIABLES'!$E$5,(COLUMN()-1)&lt;='COSTOS VARIABLES'!$F$5),'COSTOS VARIABLES'!$L$5,0))</f>
        <v>100</v>
      </c>
      <c r="Q36" s="16">
        <f>IF('COSTOS VARIABLES'!$B$4&lt;&gt;"",0,IF(AND((COLUMN()-1)&gt;='COSTOS VARIABLES'!$E$5,(COLUMN()-1)&lt;='COSTOS VARIABLES'!$F$5),'COSTOS VARIABLES'!$L$5,0))</f>
        <v>100</v>
      </c>
      <c r="R36" s="16">
        <f>IF('COSTOS VARIABLES'!$B$4&lt;&gt;"",0,IF(AND((COLUMN()-1)&gt;='COSTOS VARIABLES'!$E$5,(COLUMN()-1)&lt;='COSTOS VARIABLES'!$F$5),'COSTOS VARIABLES'!$L$5,0))</f>
        <v>100</v>
      </c>
      <c r="S36" s="16">
        <f>IF('COSTOS VARIABLES'!$B$4&lt;&gt;"",0,IF(AND((COLUMN()-1)&gt;='COSTOS VARIABLES'!$E$5,(COLUMN()-1)&lt;='COSTOS VARIABLES'!$F$5),'COSTOS VARIABLES'!$L$5,0))</f>
        <v>100</v>
      </c>
      <c r="T36" s="16">
        <f>IF('COSTOS VARIABLES'!$B$4&lt;&gt;"",0,IF(AND((COLUMN()-1)&gt;='COSTOS VARIABLES'!$E$5,(COLUMN()-1)&lt;='COSTOS VARIABLES'!$F$5),'COSTOS VARIABLES'!$L$5,0))</f>
        <v>100</v>
      </c>
      <c r="U36" s="16">
        <f>IF('COSTOS VARIABLES'!$B$4&lt;&gt;"",0,IF(AND((COLUMN()-1)&gt;='COSTOS VARIABLES'!$E$5,(COLUMN()-1)&lt;='COSTOS VARIABLES'!$F$5),'COSTOS VARIABLES'!$L$5,0))</f>
        <v>100</v>
      </c>
      <c r="V36" s="16">
        <f>IF('COSTOS VARIABLES'!$B$4&lt;&gt;"",0,IF(AND((COLUMN()-1)&gt;='COSTOS VARIABLES'!$E$5,(COLUMN()-1)&lt;='COSTOS VARIABLES'!$F$5),'COSTOS VARIABLES'!$L$5,0))</f>
        <v>100</v>
      </c>
      <c r="W36" s="16">
        <f>IF('COSTOS VARIABLES'!$B$4&lt;&gt;"",0,IF(AND((COLUMN()-1)&gt;='COSTOS VARIABLES'!$E$5,(COLUMN()-1)&lt;='COSTOS VARIABLES'!$F$5),'COSTOS VARIABLES'!$L$5,0))</f>
        <v>100</v>
      </c>
      <c r="X36" s="16">
        <f>IF('COSTOS VARIABLES'!$B$4&lt;&gt;"",0,IF(AND((COLUMN()-1)&gt;='COSTOS VARIABLES'!$E$5,(COLUMN()-1)&lt;='COSTOS VARIABLES'!$F$5),'COSTOS VARIABLES'!$L$5,0))</f>
        <v>100</v>
      </c>
      <c r="Y36" s="16">
        <f>IF('COSTOS VARIABLES'!$B$4&lt;&gt;"",0,IF(AND((COLUMN()-1)&gt;='COSTOS VARIABLES'!$E$5,(COLUMN()-1)&lt;='COSTOS VARIABLES'!$F$5),'COSTOS VARIABLES'!$L$5,0))</f>
        <v>100</v>
      </c>
      <c r="Z36" s="16">
        <f>IF('COSTOS VARIABLES'!$B$4&lt;&gt;"",0,IF(AND((COLUMN()-1)&gt;='COSTOS VARIABLES'!$E$5,(COLUMN()-1)&lt;='COSTOS VARIABLES'!$F$5),'COSTOS VARIABLES'!$L$5,0))</f>
        <v>100</v>
      </c>
      <c r="AA36" s="16">
        <f>IF('COSTOS VARIABLES'!$B$4&lt;&gt;"",0,IF(AND((COLUMN()-1)&gt;='COSTOS VARIABLES'!$E$5,(COLUMN()-1)&lt;='COSTOS VARIABLES'!$F$5),'COSTOS VARIABLES'!$L$5,0))</f>
        <v>100</v>
      </c>
      <c r="AB36" s="16">
        <f>IF('COSTOS VARIABLES'!$B$4&lt;&gt;"",0,IF(AND((COLUMN()-1)&gt;='COSTOS VARIABLES'!$E$5,(COLUMN()-1)&lt;='COSTOS VARIABLES'!$F$5),'COSTOS VARIABLES'!$L$5,0))</f>
        <v>100</v>
      </c>
      <c r="AC36" s="16">
        <f>IF('COSTOS VARIABLES'!$B$4&lt;&gt;"",0,IF(AND((COLUMN()-1)&gt;='COSTOS VARIABLES'!$E$5,(COLUMN()-1)&lt;='COSTOS VARIABLES'!$F$5),'COSTOS VARIABLES'!$L$5,0))</f>
        <v>100</v>
      </c>
      <c r="AD36" s="16">
        <f>IF('COSTOS VARIABLES'!$B$4&lt;&gt;"",0,IF(AND((COLUMN()-1)&gt;='COSTOS VARIABLES'!$E$5,(COLUMN()-1)&lt;='COSTOS VARIABLES'!$F$5),'COSTOS VARIABLES'!$L$5,0))</f>
        <v>100</v>
      </c>
      <c r="AE36" s="16">
        <f>IF('COSTOS VARIABLES'!$B$4&lt;&gt;"",0,IF(AND((COLUMN()-1)&gt;='COSTOS VARIABLES'!$E$5,(COLUMN()-1)&lt;='COSTOS VARIABLES'!$F$5),'COSTOS VARIABLES'!$L$5,0))</f>
        <v>100</v>
      </c>
      <c r="AF36" s="16">
        <f>IF('COSTOS VARIABLES'!$B$4&lt;&gt;"",0,IF(AND((COLUMN()-1)&gt;='COSTOS VARIABLES'!$E$5,(COLUMN()-1)&lt;='COSTOS VARIABLES'!$F$5),'COSTOS VARIABLES'!$L$5,0))</f>
        <v>100</v>
      </c>
      <c r="AG36" s="16">
        <f>IF('COSTOS VARIABLES'!$B$4&lt;&gt;"",0,IF(AND((COLUMN()-1)&gt;='COSTOS VARIABLES'!$E$5,(COLUMN()-1)&lt;='COSTOS VARIABLES'!$F$5),'COSTOS VARIABLES'!$L$5,0))</f>
        <v>100</v>
      </c>
      <c r="AH36" s="16">
        <f>IF('COSTOS VARIABLES'!$B$4&lt;&gt;"",0,IF(AND((COLUMN()-1)&gt;='COSTOS VARIABLES'!$E$5,(COLUMN()-1)&lt;='COSTOS VARIABLES'!$F$5),'COSTOS VARIABLES'!$L$5,0))</f>
        <v>100</v>
      </c>
      <c r="AI36" s="16">
        <f>IF('COSTOS VARIABLES'!$B$4&lt;&gt;"",0,IF(AND((COLUMN()-1)&gt;='COSTOS VARIABLES'!$E$5,(COLUMN()-1)&lt;='COSTOS VARIABLES'!$F$5),'COSTOS VARIABLES'!$L$5,0))</f>
        <v>100</v>
      </c>
      <c r="AJ36" s="16">
        <f>IF('COSTOS VARIABLES'!$B$4&lt;&gt;"",0,IF(AND((COLUMN()-1)&gt;='COSTOS VARIABLES'!$E$5,(COLUMN()-1)&lt;='COSTOS VARIABLES'!$F$5),'COSTOS VARIABLES'!$L$5,0))</f>
        <v>100</v>
      </c>
      <c r="AK36" s="16">
        <f>IF('COSTOS VARIABLES'!$B$4&lt;&gt;"",0,IF(AND((COLUMN()-1)&gt;='COSTOS VARIABLES'!$E$5,(COLUMN()-1)&lt;='COSTOS VARIABLES'!$F$5),'COSTOS VARIABLES'!$L$5,0))</f>
        <v>100</v>
      </c>
      <c r="AL36" s="16">
        <f>IF('COSTOS VARIABLES'!$B$4&lt;&gt;"",0,IF(AND((COLUMN()-1)&gt;='COSTOS VARIABLES'!$E$5,(COLUMN()-1)&lt;='COSTOS VARIABLES'!$F$5),'COSTOS VARIABLES'!$L$5,0))</f>
        <v>100</v>
      </c>
      <c r="AM36" s="16">
        <f>IF('COSTOS VARIABLES'!$B$4&lt;&gt;"",0,IF(AND((COLUMN()-1)&gt;='COSTOS VARIABLES'!$E$5,(COLUMN()-1)&lt;='COSTOS VARIABLES'!$F$5),'COSTOS VARIABLES'!$L$5,0))</f>
        <v>100</v>
      </c>
      <c r="AN36" s="16">
        <f>IF('COSTOS VARIABLES'!$B$4&lt;&gt;"",0,IF(AND((COLUMN()-1)&gt;='COSTOS VARIABLES'!$E$5,(COLUMN()-1)&lt;='COSTOS VARIABLES'!$F$5),'COSTOS VARIABLES'!$L$5,0))</f>
        <v>100</v>
      </c>
      <c r="AO36" s="16">
        <f>IF('COSTOS VARIABLES'!$B$4&lt;&gt;"",0,IF(AND((COLUMN()-1)&gt;='COSTOS VARIABLES'!$E$5,(COLUMN()-1)&lt;='COSTOS VARIABLES'!$F$5),'COSTOS VARIABLES'!$L$5,0))</f>
        <v>100</v>
      </c>
      <c r="AP36" s="16">
        <f>IF('COSTOS VARIABLES'!$B$4&lt;&gt;"",0,IF(AND((COLUMN()-1)&gt;='COSTOS VARIABLES'!$E$5,(COLUMN()-1)&lt;='COSTOS VARIABLES'!$F$5),'COSTOS VARIABLES'!$L$5,0))</f>
        <v>100</v>
      </c>
      <c r="AQ36" s="16">
        <f>IF('COSTOS VARIABLES'!$B$4&lt;&gt;"",0,IF(AND((COLUMN()-1)&gt;='COSTOS VARIABLES'!$E$5,(COLUMN()-1)&lt;='COSTOS VARIABLES'!$F$5),'COSTOS VARIABLES'!$L$5,0))</f>
        <v>100</v>
      </c>
      <c r="AR36" s="16">
        <f>IF('COSTOS VARIABLES'!$B$4&lt;&gt;"",0,IF(AND((COLUMN()-1)&gt;='COSTOS VARIABLES'!$E$5,(COLUMN()-1)&lt;='COSTOS VARIABLES'!$F$5),'COSTOS VARIABLES'!$L$5,0))</f>
        <v>100</v>
      </c>
      <c r="AS36" s="16">
        <f>IF('COSTOS VARIABLES'!$B$4&lt;&gt;"",0,IF(AND((COLUMN()-1)&gt;='COSTOS VARIABLES'!$E$5,(COLUMN()-1)&lt;='COSTOS VARIABLES'!$F$5),'COSTOS VARIABLES'!$L$5,0))</f>
        <v>100</v>
      </c>
      <c r="AT36" s="16">
        <f>IF('COSTOS VARIABLES'!$B$4&lt;&gt;"",0,IF(AND((COLUMN()-1)&gt;='COSTOS VARIABLES'!$E$5,(COLUMN()-1)&lt;='COSTOS VARIABLES'!$F$5),'COSTOS VARIABLES'!$L$5,0))</f>
        <v>100</v>
      </c>
      <c r="AU36" s="16">
        <f>IF('COSTOS VARIABLES'!$B$4&lt;&gt;"",0,IF(AND((COLUMN()-1)&gt;='COSTOS VARIABLES'!$E$5,(COLUMN()-1)&lt;='COSTOS VARIABLES'!$F$5),'COSTOS VARIABLES'!$L$5,0))</f>
        <v>100</v>
      </c>
      <c r="AV36" s="16">
        <f>IF('COSTOS VARIABLES'!$B$4&lt;&gt;"",0,IF(AND((COLUMN()-1)&gt;='COSTOS VARIABLES'!$E$5,(COLUMN()-1)&lt;='COSTOS VARIABLES'!$F$5),'COSTOS VARIABLES'!$L$5,0))</f>
        <v>100</v>
      </c>
      <c r="AW36" s="16">
        <f>IF('COSTOS VARIABLES'!$B$4&lt;&gt;"",0,IF(AND((COLUMN()-1)&gt;='COSTOS VARIABLES'!$E$5,(COLUMN()-1)&lt;='COSTOS VARIABLES'!$F$5),'COSTOS VARIABLES'!$L$5,0))</f>
        <v>100</v>
      </c>
      <c r="AX36" s="16">
        <f>IF('COSTOS VARIABLES'!$B$4&lt;&gt;"",0,IF(AND((COLUMN()-1)&gt;='COSTOS VARIABLES'!$E$5,(COLUMN()-1)&lt;='COSTOS VARIABLES'!$F$5),'COSTOS VARIABLES'!$L$5,0))</f>
        <v>100</v>
      </c>
      <c r="AY36" s="16">
        <f>IF('COSTOS VARIABLES'!$B$4&lt;&gt;"",0,IF(AND((COLUMN()-1)&gt;='COSTOS VARIABLES'!$E$5,(COLUMN()-1)&lt;='COSTOS VARIABLES'!$F$5),'COSTOS VARIABLES'!$L$5,0))</f>
        <v>100</v>
      </c>
      <c r="AZ36" s="16">
        <f>IF('COSTOS VARIABLES'!$B$4&lt;&gt;"",0,IF(AND((COLUMN()-1)&gt;='COSTOS VARIABLES'!$E$5,(COLUMN()-1)&lt;='COSTOS VARIABLES'!$F$5),'COSTOS VARIABLES'!$L$5,0))</f>
        <v>100</v>
      </c>
      <c r="BA36" s="16">
        <f>IF('COSTOS VARIABLES'!$B$4&lt;&gt;"",0,IF(AND((COLUMN()-1)&gt;='COSTOS VARIABLES'!$E$5,(COLUMN()-1)&lt;='COSTOS VARIABLES'!$F$5),'COSTOS VARIABLES'!$L$5,0))</f>
        <v>100</v>
      </c>
    </row>
    <row r="37" spans="1:53" x14ac:dyDescent="0.35">
      <c r="A37" s="38" t="s">
        <v>362</v>
      </c>
      <c r="B37" s="16">
        <f>IF('COSTOS VARIABLES'!$B$4&lt;&gt;"",0,IF(AND((COLUMN()-1)&gt;='COSTOS VARIABLES'!$E$6,(COLUMN()-1)&lt;='COSTOS VARIABLES'!$F$6),'COSTOS VARIABLES'!$L$6,0))</f>
        <v>25</v>
      </c>
      <c r="C37" s="16">
        <f>IF('COSTOS VARIABLES'!$B$4&lt;&gt;"",0,IF(AND((COLUMN()-1)&gt;='COSTOS VARIABLES'!$E$6,(COLUMN()-1)&lt;='COSTOS VARIABLES'!$F$6),'COSTOS VARIABLES'!$L$6,0))</f>
        <v>25</v>
      </c>
      <c r="D37" s="16">
        <f>IF('COSTOS VARIABLES'!$B$4&lt;&gt;"",0,IF(AND((COLUMN()-1)&gt;='COSTOS VARIABLES'!$E$6,(COLUMN()-1)&lt;='COSTOS VARIABLES'!$F$6),'COSTOS VARIABLES'!$L$6,0))</f>
        <v>25</v>
      </c>
      <c r="E37" s="16">
        <f>IF('COSTOS VARIABLES'!$B$4&lt;&gt;"",0,IF(AND((COLUMN()-1)&gt;='COSTOS VARIABLES'!$E$6,(COLUMN()-1)&lt;='COSTOS VARIABLES'!$F$6),'COSTOS VARIABLES'!$L$6,0))</f>
        <v>25</v>
      </c>
      <c r="F37" s="16">
        <f>IF('COSTOS VARIABLES'!$B$4&lt;&gt;"",0,IF(AND((COLUMN()-1)&gt;='COSTOS VARIABLES'!$E$6,(COLUMN()-1)&lt;='COSTOS VARIABLES'!$F$6),'COSTOS VARIABLES'!$L$6,0))</f>
        <v>25</v>
      </c>
      <c r="G37" s="16">
        <f>IF('COSTOS VARIABLES'!$B$4&lt;&gt;"",0,IF(AND((COLUMN()-1)&gt;='COSTOS VARIABLES'!$E$6,(COLUMN()-1)&lt;='COSTOS VARIABLES'!$F$6),'COSTOS VARIABLES'!$L$6,0))</f>
        <v>25</v>
      </c>
      <c r="H37" s="16">
        <f>IF('COSTOS VARIABLES'!$B$4&lt;&gt;"",0,IF(AND((COLUMN()-1)&gt;='COSTOS VARIABLES'!$E$6,(COLUMN()-1)&lt;='COSTOS VARIABLES'!$F$6),'COSTOS VARIABLES'!$L$6,0))</f>
        <v>25</v>
      </c>
      <c r="I37" s="16">
        <f>IF('COSTOS VARIABLES'!$B$4&lt;&gt;"",0,IF(AND((COLUMN()-1)&gt;='COSTOS VARIABLES'!$E$6,(COLUMN()-1)&lt;='COSTOS VARIABLES'!$F$6),'COSTOS VARIABLES'!$L$6,0))</f>
        <v>25</v>
      </c>
      <c r="J37" s="16">
        <f>IF('COSTOS VARIABLES'!$B$4&lt;&gt;"",0,IF(AND((COLUMN()-1)&gt;='COSTOS VARIABLES'!$E$6,(COLUMN()-1)&lt;='COSTOS VARIABLES'!$F$6),'COSTOS VARIABLES'!$L$6,0))</f>
        <v>25</v>
      </c>
      <c r="K37" s="16">
        <f>IF('COSTOS VARIABLES'!$B$4&lt;&gt;"",0,IF(AND((COLUMN()-1)&gt;='COSTOS VARIABLES'!$E$6,(COLUMN()-1)&lt;='COSTOS VARIABLES'!$F$6),'COSTOS VARIABLES'!$L$6,0))</f>
        <v>25</v>
      </c>
      <c r="L37" s="16">
        <f>IF('COSTOS VARIABLES'!$B$4&lt;&gt;"",0,IF(AND((COLUMN()-1)&gt;='COSTOS VARIABLES'!$E$6,(COLUMN()-1)&lt;='COSTOS VARIABLES'!$F$6),'COSTOS VARIABLES'!$L$6,0))</f>
        <v>25</v>
      </c>
      <c r="M37" s="16">
        <f>IF('COSTOS VARIABLES'!$B$4&lt;&gt;"",0,IF(AND((COLUMN()-1)&gt;='COSTOS VARIABLES'!$E$6,(COLUMN()-1)&lt;='COSTOS VARIABLES'!$F$6),'COSTOS VARIABLES'!$L$6,0))</f>
        <v>25</v>
      </c>
      <c r="N37" s="16">
        <f>IF('COSTOS VARIABLES'!$B$4&lt;&gt;"",0,IF(AND((COLUMN()-1)&gt;='COSTOS VARIABLES'!$E$6,(COLUMN()-1)&lt;='COSTOS VARIABLES'!$F$6),'COSTOS VARIABLES'!$L$6,0))</f>
        <v>25</v>
      </c>
      <c r="O37" s="16">
        <f>IF('COSTOS VARIABLES'!$B$4&lt;&gt;"",0,IF(AND((COLUMN()-1)&gt;='COSTOS VARIABLES'!$E$6,(COLUMN()-1)&lt;='COSTOS VARIABLES'!$F$6),'COSTOS VARIABLES'!$L$6,0))</f>
        <v>25</v>
      </c>
      <c r="P37" s="16">
        <f>IF('COSTOS VARIABLES'!$B$4&lt;&gt;"",0,IF(AND((COLUMN()-1)&gt;='COSTOS VARIABLES'!$E$6,(COLUMN()-1)&lt;='COSTOS VARIABLES'!$F$6),'COSTOS VARIABLES'!$L$6,0))</f>
        <v>25</v>
      </c>
      <c r="Q37" s="16">
        <f>IF('COSTOS VARIABLES'!$B$4&lt;&gt;"",0,IF(AND((COLUMN()-1)&gt;='COSTOS VARIABLES'!$E$6,(COLUMN()-1)&lt;='COSTOS VARIABLES'!$F$6),'COSTOS VARIABLES'!$L$6,0))</f>
        <v>25</v>
      </c>
      <c r="R37" s="16">
        <f>IF('COSTOS VARIABLES'!$B$4&lt;&gt;"",0,IF(AND((COLUMN()-1)&gt;='COSTOS VARIABLES'!$E$6,(COLUMN()-1)&lt;='COSTOS VARIABLES'!$F$6),'COSTOS VARIABLES'!$L$6,0))</f>
        <v>25</v>
      </c>
      <c r="S37" s="16">
        <f>IF('COSTOS VARIABLES'!$B$4&lt;&gt;"",0,IF(AND((COLUMN()-1)&gt;='COSTOS VARIABLES'!$E$6,(COLUMN()-1)&lt;='COSTOS VARIABLES'!$F$6),'COSTOS VARIABLES'!$L$6,0))</f>
        <v>25</v>
      </c>
      <c r="T37" s="16">
        <f>IF('COSTOS VARIABLES'!$B$4&lt;&gt;"",0,IF(AND((COLUMN()-1)&gt;='COSTOS VARIABLES'!$E$6,(COLUMN()-1)&lt;='COSTOS VARIABLES'!$F$6),'COSTOS VARIABLES'!$L$6,0))</f>
        <v>25</v>
      </c>
      <c r="U37" s="16">
        <f>IF('COSTOS VARIABLES'!$B$4&lt;&gt;"",0,IF(AND((COLUMN()-1)&gt;='COSTOS VARIABLES'!$E$6,(COLUMN()-1)&lt;='COSTOS VARIABLES'!$F$6),'COSTOS VARIABLES'!$L$6,0))</f>
        <v>25</v>
      </c>
      <c r="V37" s="16">
        <f>IF('COSTOS VARIABLES'!$B$4&lt;&gt;"",0,IF(AND((COLUMN()-1)&gt;='COSTOS VARIABLES'!$E$6,(COLUMN()-1)&lt;='COSTOS VARIABLES'!$F$6),'COSTOS VARIABLES'!$L$6,0))</f>
        <v>25</v>
      </c>
      <c r="W37" s="16">
        <f>IF('COSTOS VARIABLES'!$B$4&lt;&gt;"",0,IF(AND((COLUMN()-1)&gt;='COSTOS VARIABLES'!$E$6,(COLUMN()-1)&lt;='COSTOS VARIABLES'!$F$6),'COSTOS VARIABLES'!$L$6,0))</f>
        <v>25</v>
      </c>
      <c r="X37" s="16">
        <f>IF('COSTOS VARIABLES'!$B$4&lt;&gt;"",0,IF(AND((COLUMN()-1)&gt;='COSTOS VARIABLES'!$E$6,(COLUMN()-1)&lt;='COSTOS VARIABLES'!$F$6),'COSTOS VARIABLES'!$L$6,0))</f>
        <v>25</v>
      </c>
      <c r="Y37" s="16">
        <f>IF('COSTOS VARIABLES'!$B$4&lt;&gt;"",0,IF(AND((COLUMN()-1)&gt;='COSTOS VARIABLES'!$E$6,(COLUMN()-1)&lt;='COSTOS VARIABLES'!$F$6),'COSTOS VARIABLES'!$L$6,0))</f>
        <v>25</v>
      </c>
      <c r="Z37" s="16">
        <f>IF('COSTOS VARIABLES'!$B$4&lt;&gt;"",0,IF(AND((COLUMN()-1)&gt;='COSTOS VARIABLES'!$E$6,(COLUMN()-1)&lt;='COSTOS VARIABLES'!$F$6),'COSTOS VARIABLES'!$L$6,0))</f>
        <v>25</v>
      </c>
      <c r="AA37" s="16">
        <f>IF('COSTOS VARIABLES'!$B$4&lt;&gt;"",0,IF(AND((COLUMN()-1)&gt;='COSTOS VARIABLES'!$E$6,(COLUMN()-1)&lt;='COSTOS VARIABLES'!$F$6),'COSTOS VARIABLES'!$L$6,0))</f>
        <v>25</v>
      </c>
      <c r="AB37" s="16">
        <f>IF('COSTOS VARIABLES'!$B$4&lt;&gt;"",0,IF(AND((COLUMN()-1)&gt;='COSTOS VARIABLES'!$E$6,(COLUMN()-1)&lt;='COSTOS VARIABLES'!$F$6),'COSTOS VARIABLES'!$L$6,0))</f>
        <v>25</v>
      </c>
      <c r="AC37" s="16">
        <f>IF('COSTOS VARIABLES'!$B$4&lt;&gt;"",0,IF(AND((COLUMN()-1)&gt;='COSTOS VARIABLES'!$E$6,(COLUMN()-1)&lt;='COSTOS VARIABLES'!$F$6),'COSTOS VARIABLES'!$L$6,0))</f>
        <v>25</v>
      </c>
      <c r="AD37" s="16">
        <f>IF('COSTOS VARIABLES'!$B$4&lt;&gt;"",0,IF(AND((COLUMN()-1)&gt;='COSTOS VARIABLES'!$E$6,(COLUMN()-1)&lt;='COSTOS VARIABLES'!$F$6),'COSTOS VARIABLES'!$L$6,0))</f>
        <v>25</v>
      </c>
      <c r="AE37" s="16">
        <f>IF('COSTOS VARIABLES'!$B$4&lt;&gt;"",0,IF(AND((COLUMN()-1)&gt;='COSTOS VARIABLES'!$E$6,(COLUMN()-1)&lt;='COSTOS VARIABLES'!$F$6),'COSTOS VARIABLES'!$L$6,0))</f>
        <v>25</v>
      </c>
      <c r="AF37" s="16">
        <f>IF('COSTOS VARIABLES'!$B$4&lt;&gt;"",0,IF(AND((COLUMN()-1)&gt;='COSTOS VARIABLES'!$E$6,(COLUMN()-1)&lt;='COSTOS VARIABLES'!$F$6),'COSTOS VARIABLES'!$L$6,0))</f>
        <v>25</v>
      </c>
      <c r="AG37" s="16">
        <f>IF('COSTOS VARIABLES'!$B$4&lt;&gt;"",0,IF(AND((COLUMN()-1)&gt;='COSTOS VARIABLES'!$E$6,(COLUMN()-1)&lt;='COSTOS VARIABLES'!$F$6),'COSTOS VARIABLES'!$L$6,0))</f>
        <v>25</v>
      </c>
      <c r="AH37" s="16">
        <f>IF('COSTOS VARIABLES'!$B$4&lt;&gt;"",0,IF(AND((COLUMN()-1)&gt;='COSTOS VARIABLES'!$E$6,(COLUMN()-1)&lt;='COSTOS VARIABLES'!$F$6),'COSTOS VARIABLES'!$L$6,0))</f>
        <v>25</v>
      </c>
      <c r="AI37" s="16">
        <f>IF('COSTOS VARIABLES'!$B$4&lt;&gt;"",0,IF(AND((COLUMN()-1)&gt;='COSTOS VARIABLES'!$E$6,(COLUMN()-1)&lt;='COSTOS VARIABLES'!$F$6),'COSTOS VARIABLES'!$L$6,0))</f>
        <v>25</v>
      </c>
      <c r="AJ37" s="16">
        <f>IF('COSTOS VARIABLES'!$B$4&lt;&gt;"",0,IF(AND((COLUMN()-1)&gt;='COSTOS VARIABLES'!$E$6,(COLUMN()-1)&lt;='COSTOS VARIABLES'!$F$6),'COSTOS VARIABLES'!$L$6,0))</f>
        <v>25</v>
      </c>
      <c r="AK37" s="16">
        <f>IF('COSTOS VARIABLES'!$B$4&lt;&gt;"",0,IF(AND((COLUMN()-1)&gt;='COSTOS VARIABLES'!$E$6,(COLUMN()-1)&lt;='COSTOS VARIABLES'!$F$6),'COSTOS VARIABLES'!$L$6,0))</f>
        <v>25</v>
      </c>
      <c r="AL37" s="16">
        <f>IF('COSTOS VARIABLES'!$B$4&lt;&gt;"",0,IF(AND((COLUMN()-1)&gt;='COSTOS VARIABLES'!$E$6,(COLUMN()-1)&lt;='COSTOS VARIABLES'!$F$6),'COSTOS VARIABLES'!$L$6,0))</f>
        <v>25</v>
      </c>
      <c r="AM37" s="16">
        <f>IF('COSTOS VARIABLES'!$B$4&lt;&gt;"",0,IF(AND((COLUMN()-1)&gt;='COSTOS VARIABLES'!$E$6,(COLUMN()-1)&lt;='COSTOS VARIABLES'!$F$6),'COSTOS VARIABLES'!$L$6,0))</f>
        <v>25</v>
      </c>
      <c r="AN37" s="16">
        <f>IF('COSTOS VARIABLES'!$B$4&lt;&gt;"",0,IF(AND((COLUMN()-1)&gt;='COSTOS VARIABLES'!$E$6,(COLUMN()-1)&lt;='COSTOS VARIABLES'!$F$6),'COSTOS VARIABLES'!$L$6,0))</f>
        <v>25</v>
      </c>
      <c r="AO37" s="16">
        <f>IF('COSTOS VARIABLES'!$B$4&lt;&gt;"",0,IF(AND((COLUMN()-1)&gt;='COSTOS VARIABLES'!$E$6,(COLUMN()-1)&lt;='COSTOS VARIABLES'!$F$6),'COSTOS VARIABLES'!$L$6,0))</f>
        <v>25</v>
      </c>
      <c r="AP37" s="16">
        <f>IF('COSTOS VARIABLES'!$B$4&lt;&gt;"",0,IF(AND((COLUMN()-1)&gt;='COSTOS VARIABLES'!$E$6,(COLUMN()-1)&lt;='COSTOS VARIABLES'!$F$6),'COSTOS VARIABLES'!$L$6,0))</f>
        <v>25</v>
      </c>
      <c r="AQ37" s="16">
        <f>IF('COSTOS VARIABLES'!$B$4&lt;&gt;"",0,IF(AND((COLUMN()-1)&gt;='COSTOS VARIABLES'!$E$6,(COLUMN()-1)&lt;='COSTOS VARIABLES'!$F$6),'COSTOS VARIABLES'!$L$6,0))</f>
        <v>25</v>
      </c>
      <c r="AR37" s="16">
        <f>IF('COSTOS VARIABLES'!$B$4&lt;&gt;"",0,IF(AND((COLUMN()-1)&gt;='COSTOS VARIABLES'!$E$6,(COLUMN()-1)&lt;='COSTOS VARIABLES'!$F$6),'COSTOS VARIABLES'!$L$6,0))</f>
        <v>25</v>
      </c>
      <c r="AS37" s="16">
        <f>IF('COSTOS VARIABLES'!$B$4&lt;&gt;"",0,IF(AND((COLUMN()-1)&gt;='COSTOS VARIABLES'!$E$6,(COLUMN()-1)&lt;='COSTOS VARIABLES'!$F$6),'COSTOS VARIABLES'!$L$6,0))</f>
        <v>25</v>
      </c>
      <c r="AT37" s="16">
        <f>IF('COSTOS VARIABLES'!$B$4&lt;&gt;"",0,IF(AND((COLUMN()-1)&gt;='COSTOS VARIABLES'!$E$6,(COLUMN()-1)&lt;='COSTOS VARIABLES'!$F$6),'COSTOS VARIABLES'!$L$6,0))</f>
        <v>25</v>
      </c>
      <c r="AU37" s="16">
        <f>IF('COSTOS VARIABLES'!$B$4&lt;&gt;"",0,IF(AND((COLUMN()-1)&gt;='COSTOS VARIABLES'!$E$6,(COLUMN()-1)&lt;='COSTOS VARIABLES'!$F$6),'COSTOS VARIABLES'!$L$6,0))</f>
        <v>25</v>
      </c>
      <c r="AV37" s="16">
        <f>IF('COSTOS VARIABLES'!$B$4&lt;&gt;"",0,IF(AND((COLUMN()-1)&gt;='COSTOS VARIABLES'!$E$6,(COLUMN()-1)&lt;='COSTOS VARIABLES'!$F$6),'COSTOS VARIABLES'!$L$6,0))</f>
        <v>25</v>
      </c>
      <c r="AW37" s="16">
        <f>IF('COSTOS VARIABLES'!$B$4&lt;&gt;"",0,IF(AND((COLUMN()-1)&gt;='COSTOS VARIABLES'!$E$6,(COLUMN()-1)&lt;='COSTOS VARIABLES'!$F$6),'COSTOS VARIABLES'!$L$6,0))</f>
        <v>25</v>
      </c>
      <c r="AX37" s="16">
        <f>IF('COSTOS VARIABLES'!$B$4&lt;&gt;"",0,IF(AND((COLUMN()-1)&gt;='COSTOS VARIABLES'!$E$6,(COLUMN()-1)&lt;='COSTOS VARIABLES'!$F$6),'COSTOS VARIABLES'!$L$6,0))</f>
        <v>25</v>
      </c>
      <c r="AY37" s="16">
        <f>IF('COSTOS VARIABLES'!$B$4&lt;&gt;"",0,IF(AND((COLUMN()-1)&gt;='COSTOS VARIABLES'!$E$6,(COLUMN()-1)&lt;='COSTOS VARIABLES'!$F$6),'COSTOS VARIABLES'!$L$6,0))</f>
        <v>25</v>
      </c>
      <c r="AZ37" s="16">
        <f>IF('COSTOS VARIABLES'!$B$4&lt;&gt;"",0,IF(AND((COLUMN()-1)&gt;='COSTOS VARIABLES'!$E$6,(COLUMN()-1)&lt;='COSTOS VARIABLES'!$F$6),'COSTOS VARIABLES'!$L$6,0))</f>
        <v>25</v>
      </c>
      <c r="BA37" s="16">
        <f>IF('COSTOS VARIABLES'!$B$4&lt;&gt;"",0,IF(AND((COLUMN()-1)&gt;='COSTOS VARIABLES'!$E$6,(COLUMN()-1)&lt;='COSTOS VARIABLES'!$F$6),'COSTOS VARIABLES'!$L$6,0))</f>
        <v>25</v>
      </c>
    </row>
    <row r="38" spans="1:53" x14ac:dyDescent="0.35">
      <c r="A38" s="38" t="s">
        <v>53</v>
      </c>
      <c r="B38" s="16">
        <f>IF('COSTOS VARIABLES'!$B$4&lt;&gt;"",0,IF(AND((COLUMN()-1)&gt;='COSTOS VARIABLES'!$E$7,(COLUMN()-1)&lt;='COSTOS VARIABLES'!$F$7),'COSTOS VARIABLES'!$L$7,0))</f>
        <v>30</v>
      </c>
      <c r="C38" s="16">
        <f>IF('COSTOS VARIABLES'!$B$4&lt;&gt;"",0,IF(AND((COLUMN()-1)&gt;='COSTOS VARIABLES'!$E$7,(COLUMN()-1)&lt;='COSTOS VARIABLES'!$F$7),'COSTOS VARIABLES'!$L$7,0))</f>
        <v>30</v>
      </c>
      <c r="D38" s="16">
        <f>IF('COSTOS VARIABLES'!$B$4&lt;&gt;"",0,IF(AND((COLUMN()-1)&gt;='COSTOS VARIABLES'!$E$7,(COLUMN()-1)&lt;='COSTOS VARIABLES'!$F$7),'COSTOS VARIABLES'!$L$7,0))</f>
        <v>30</v>
      </c>
      <c r="E38" s="16">
        <f>IF('COSTOS VARIABLES'!$B$4&lt;&gt;"",0,IF(AND((COLUMN()-1)&gt;='COSTOS VARIABLES'!$E$7,(COLUMN()-1)&lt;='COSTOS VARIABLES'!$F$7),'COSTOS VARIABLES'!$L$7,0))</f>
        <v>30</v>
      </c>
      <c r="F38" s="16">
        <f>IF('COSTOS VARIABLES'!$B$4&lt;&gt;"",0,IF(AND((COLUMN()-1)&gt;='COSTOS VARIABLES'!$E$7,(COLUMN()-1)&lt;='COSTOS VARIABLES'!$F$7),'COSTOS VARIABLES'!$L$7,0))</f>
        <v>30</v>
      </c>
      <c r="G38" s="16">
        <f>IF('COSTOS VARIABLES'!$B$4&lt;&gt;"",0,IF(AND((COLUMN()-1)&gt;='COSTOS VARIABLES'!$E$7,(COLUMN()-1)&lt;='COSTOS VARIABLES'!$F$7),'COSTOS VARIABLES'!$L$7,0))</f>
        <v>30</v>
      </c>
      <c r="H38" s="16">
        <f>IF('COSTOS VARIABLES'!$B$4&lt;&gt;"",0,IF(AND((COLUMN()-1)&gt;='COSTOS VARIABLES'!$E$7,(COLUMN()-1)&lt;='COSTOS VARIABLES'!$F$7),'COSTOS VARIABLES'!$L$7,0))</f>
        <v>30</v>
      </c>
      <c r="I38" s="16">
        <f>IF('COSTOS VARIABLES'!$B$4&lt;&gt;"",0,IF(AND((COLUMN()-1)&gt;='COSTOS VARIABLES'!$E$7,(COLUMN()-1)&lt;='COSTOS VARIABLES'!$F$7),'COSTOS VARIABLES'!$L$7,0))</f>
        <v>30</v>
      </c>
      <c r="J38" s="16">
        <f>IF('COSTOS VARIABLES'!$B$4&lt;&gt;"",0,IF(AND((COLUMN()-1)&gt;='COSTOS VARIABLES'!$E$7,(COLUMN()-1)&lt;='COSTOS VARIABLES'!$F$7),'COSTOS VARIABLES'!$L$7,0))</f>
        <v>30</v>
      </c>
      <c r="K38" s="16">
        <f>IF('COSTOS VARIABLES'!$B$4&lt;&gt;"",0,IF(AND((COLUMN()-1)&gt;='COSTOS VARIABLES'!$E$7,(COLUMN()-1)&lt;='COSTOS VARIABLES'!$F$7),'COSTOS VARIABLES'!$L$7,0))</f>
        <v>30</v>
      </c>
      <c r="L38" s="16">
        <f>IF('COSTOS VARIABLES'!$B$4&lt;&gt;"",0,IF(AND((COLUMN()-1)&gt;='COSTOS VARIABLES'!$E$7,(COLUMN()-1)&lt;='COSTOS VARIABLES'!$F$7),'COSTOS VARIABLES'!$L$7,0))</f>
        <v>30</v>
      </c>
      <c r="M38" s="16">
        <f>IF('COSTOS VARIABLES'!$B$4&lt;&gt;"",0,IF(AND((COLUMN()-1)&gt;='COSTOS VARIABLES'!$E$7,(COLUMN()-1)&lt;='COSTOS VARIABLES'!$F$7),'COSTOS VARIABLES'!$L$7,0))</f>
        <v>30</v>
      </c>
      <c r="N38" s="16">
        <f>IF('COSTOS VARIABLES'!$B$4&lt;&gt;"",0,IF(AND((COLUMN()-1)&gt;='COSTOS VARIABLES'!$E$7,(COLUMN()-1)&lt;='COSTOS VARIABLES'!$F$7),'COSTOS VARIABLES'!$L$7,0))</f>
        <v>30</v>
      </c>
      <c r="O38" s="16">
        <f>IF('COSTOS VARIABLES'!$B$4&lt;&gt;"",0,IF(AND((COLUMN()-1)&gt;='COSTOS VARIABLES'!$E$7,(COLUMN()-1)&lt;='COSTOS VARIABLES'!$F$7),'COSTOS VARIABLES'!$L$7,0))</f>
        <v>30</v>
      </c>
      <c r="P38" s="16">
        <f>IF('COSTOS VARIABLES'!$B$4&lt;&gt;"",0,IF(AND((COLUMN()-1)&gt;='COSTOS VARIABLES'!$E$7,(COLUMN()-1)&lt;='COSTOS VARIABLES'!$F$7),'COSTOS VARIABLES'!$L$7,0))</f>
        <v>30</v>
      </c>
      <c r="Q38" s="16">
        <f>IF('COSTOS VARIABLES'!$B$4&lt;&gt;"",0,IF(AND((COLUMN()-1)&gt;='COSTOS VARIABLES'!$E$7,(COLUMN()-1)&lt;='COSTOS VARIABLES'!$F$7),'COSTOS VARIABLES'!$L$7,0))</f>
        <v>30</v>
      </c>
      <c r="R38" s="16">
        <f>IF('COSTOS VARIABLES'!$B$4&lt;&gt;"",0,IF(AND((COLUMN()-1)&gt;='COSTOS VARIABLES'!$E$7,(COLUMN()-1)&lt;='COSTOS VARIABLES'!$F$7),'COSTOS VARIABLES'!$L$7,0))</f>
        <v>30</v>
      </c>
      <c r="S38" s="16">
        <f>IF('COSTOS VARIABLES'!$B$4&lt;&gt;"",0,IF(AND((COLUMN()-1)&gt;='COSTOS VARIABLES'!$E$7,(COLUMN()-1)&lt;='COSTOS VARIABLES'!$F$7),'COSTOS VARIABLES'!$L$7,0))</f>
        <v>30</v>
      </c>
      <c r="T38" s="16">
        <f>IF('COSTOS VARIABLES'!$B$4&lt;&gt;"",0,IF(AND((COLUMN()-1)&gt;='COSTOS VARIABLES'!$E$7,(COLUMN()-1)&lt;='COSTOS VARIABLES'!$F$7),'COSTOS VARIABLES'!$L$7,0))</f>
        <v>30</v>
      </c>
      <c r="U38" s="16">
        <f>IF('COSTOS VARIABLES'!$B$4&lt;&gt;"",0,IF(AND((COLUMN()-1)&gt;='COSTOS VARIABLES'!$E$7,(COLUMN()-1)&lt;='COSTOS VARIABLES'!$F$7),'COSTOS VARIABLES'!$L$7,0))</f>
        <v>30</v>
      </c>
      <c r="V38" s="16">
        <f>IF('COSTOS VARIABLES'!$B$4&lt;&gt;"",0,IF(AND((COLUMN()-1)&gt;='COSTOS VARIABLES'!$E$7,(COLUMN()-1)&lt;='COSTOS VARIABLES'!$F$7),'COSTOS VARIABLES'!$L$7,0))</f>
        <v>30</v>
      </c>
      <c r="W38" s="16">
        <f>IF('COSTOS VARIABLES'!$B$4&lt;&gt;"",0,IF(AND((COLUMN()-1)&gt;='COSTOS VARIABLES'!$E$7,(COLUMN()-1)&lt;='COSTOS VARIABLES'!$F$7),'COSTOS VARIABLES'!$L$7,0))</f>
        <v>30</v>
      </c>
      <c r="X38" s="16">
        <f>IF('COSTOS VARIABLES'!$B$4&lt;&gt;"",0,IF(AND((COLUMN()-1)&gt;='COSTOS VARIABLES'!$E$7,(COLUMN()-1)&lt;='COSTOS VARIABLES'!$F$7),'COSTOS VARIABLES'!$L$7,0))</f>
        <v>30</v>
      </c>
      <c r="Y38" s="16">
        <f>IF('COSTOS VARIABLES'!$B$4&lt;&gt;"",0,IF(AND((COLUMN()-1)&gt;='COSTOS VARIABLES'!$E$7,(COLUMN()-1)&lt;='COSTOS VARIABLES'!$F$7),'COSTOS VARIABLES'!$L$7,0))</f>
        <v>30</v>
      </c>
      <c r="Z38" s="16">
        <f>IF('COSTOS VARIABLES'!$B$4&lt;&gt;"",0,IF(AND((COLUMN()-1)&gt;='COSTOS VARIABLES'!$E$7,(COLUMN()-1)&lt;='COSTOS VARIABLES'!$F$7),'COSTOS VARIABLES'!$L$7,0))</f>
        <v>30</v>
      </c>
      <c r="AA38" s="16">
        <f>IF('COSTOS VARIABLES'!$B$4&lt;&gt;"",0,IF(AND((COLUMN()-1)&gt;='COSTOS VARIABLES'!$E$7,(COLUMN()-1)&lt;='COSTOS VARIABLES'!$F$7),'COSTOS VARIABLES'!$L$7,0))</f>
        <v>30</v>
      </c>
      <c r="AB38" s="16">
        <f>IF('COSTOS VARIABLES'!$B$4&lt;&gt;"",0,IF(AND((COLUMN()-1)&gt;='COSTOS VARIABLES'!$E$7,(COLUMN()-1)&lt;='COSTOS VARIABLES'!$F$7),'COSTOS VARIABLES'!$L$7,0))</f>
        <v>30</v>
      </c>
      <c r="AC38" s="16">
        <f>IF('COSTOS VARIABLES'!$B$4&lt;&gt;"",0,IF(AND((COLUMN()-1)&gt;='COSTOS VARIABLES'!$E$7,(COLUMN()-1)&lt;='COSTOS VARIABLES'!$F$7),'COSTOS VARIABLES'!$L$7,0))</f>
        <v>30</v>
      </c>
      <c r="AD38" s="16">
        <f>IF('COSTOS VARIABLES'!$B$4&lt;&gt;"",0,IF(AND((COLUMN()-1)&gt;='COSTOS VARIABLES'!$E$7,(COLUMN()-1)&lt;='COSTOS VARIABLES'!$F$7),'COSTOS VARIABLES'!$L$7,0))</f>
        <v>30</v>
      </c>
      <c r="AE38" s="16">
        <f>IF('COSTOS VARIABLES'!$B$4&lt;&gt;"",0,IF(AND((COLUMN()-1)&gt;='COSTOS VARIABLES'!$E$7,(COLUMN()-1)&lt;='COSTOS VARIABLES'!$F$7),'COSTOS VARIABLES'!$L$7,0))</f>
        <v>30</v>
      </c>
      <c r="AF38" s="16">
        <f>IF('COSTOS VARIABLES'!$B$4&lt;&gt;"",0,IF(AND((COLUMN()-1)&gt;='COSTOS VARIABLES'!$E$7,(COLUMN()-1)&lt;='COSTOS VARIABLES'!$F$7),'COSTOS VARIABLES'!$L$7,0))</f>
        <v>30</v>
      </c>
      <c r="AG38" s="16">
        <f>IF('COSTOS VARIABLES'!$B$4&lt;&gt;"",0,IF(AND((COLUMN()-1)&gt;='COSTOS VARIABLES'!$E$7,(COLUMN()-1)&lt;='COSTOS VARIABLES'!$F$7),'COSTOS VARIABLES'!$L$7,0))</f>
        <v>30</v>
      </c>
      <c r="AH38" s="16">
        <f>IF('COSTOS VARIABLES'!$B$4&lt;&gt;"",0,IF(AND((COLUMN()-1)&gt;='COSTOS VARIABLES'!$E$7,(COLUMN()-1)&lt;='COSTOS VARIABLES'!$F$7),'COSTOS VARIABLES'!$L$7,0))</f>
        <v>30</v>
      </c>
      <c r="AI38" s="16">
        <f>IF('COSTOS VARIABLES'!$B$4&lt;&gt;"",0,IF(AND((COLUMN()-1)&gt;='COSTOS VARIABLES'!$E$7,(COLUMN()-1)&lt;='COSTOS VARIABLES'!$F$7),'COSTOS VARIABLES'!$L$7,0))</f>
        <v>30</v>
      </c>
      <c r="AJ38" s="16">
        <f>IF('COSTOS VARIABLES'!$B$4&lt;&gt;"",0,IF(AND((COLUMN()-1)&gt;='COSTOS VARIABLES'!$E$7,(COLUMN()-1)&lt;='COSTOS VARIABLES'!$F$7),'COSTOS VARIABLES'!$L$7,0))</f>
        <v>30</v>
      </c>
      <c r="AK38" s="16">
        <f>IF('COSTOS VARIABLES'!$B$4&lt;&gt;"",0,IF(AND((COLUMN()-1)&gt;='COSTOS VARIABLES'!$E$7,(COLUMN()-1)&lt;='COSTOS VARIABLES'!$F$7),'COSTOS VARIABLES'!$L$7,0))</f>
        <v>30</v>
      </c>
      <c r="AL38" s="16">
        <f>IF('COSTOS VARIABLES'!$B$4&lt;&gt;"",0,IF(AND((COLUMN()-1)&gt;='COSTOS VARIABLES'!$E$7,(COLUMN()-1)&lt;='COSTOS VARIABLES'!$F$7),'COSTOS VARIABLES'!$L$7,0))</f>
        <v>30</v>
      </c>
      <c r="AM38" s="16">
        <f>IF('COSTOS VARIABLES'!$B$4&lt;&gt;"",0,IF(AND((COLUMN()-1)&gt;='COSTOS VARIABLES'!$E$7,(COLUMN()-1)&lt;='COSTOS VARIABLES'!$F$7),'COSTOS VARIABLES'!$L$7,0))</f>
        <v>30</v>
      </c>
      <c r="AN38" s="16">
        <f>IF('COSTOS VARIABLES'!$B$4&lt;&gt;"",0,IF(AND((COLUMN()-1)&gt;='COSTOS VARIABLES'!$E$7,(COLUMN()-1)&lt;='COSTOS VARIABLES'!$F$7),'COSTOS VARIABLES'!$L$7,0))</f>
        <v>30</v>
      </c>
      <c r="AO38" s="16">
        <f>IF('COSTOS VARIABLES'!$B$4&lt;&gt;"",0,IF(AND((COLUMN()-1)&gt;='COSTOS VARIABLES'!$E$7,(COLUMN()-1)&lt;='COSTOS VARIABLES'!$F$7),'COSTOS VARIABLES'!$L$7,0))</f>
        <v>30</v>
      </c>
      <c r="AP38" s="16">
        <f>IF('COSTOS VARIABLES'!$B$4&lt;&gt;"",0,IF(AND((COLUMN()-1)&gt;='COSTOS VARIABLES'!$E$7,(COLUMN()-1)&lt;='COSTOS VARIABLES'!$F$7),'COSTOS VARIABLES'!$L$7,0))</f>
        <v>30</v>
      </c>
      <c r="AQ38" s="16">
        <f>IF('COSTOS VARIABLES'!$B$4&lt;&gt;"",0,IF(AND((COLUMN()-1)&gt;='COSTOS VARIABLES'!$E$7,(COLUMN()-1)&lt;='COSTOS VARIABLES'!$F$7),'COSTOS VARIABLES'!$L$7,0))</f>
        <v>30</v>
      </c>
      <c r="AR38" s="16">
        <f>IF('COSTOS VARIABLES'!$B$4&lt;&gt;"",0,IF(AND((COLUMN()-1)&gt;='COSTOS VARIABLES'!$E$7,(COLUMN()-1)&lt;='COSTOS VARIABLES'!$F$7),'COSTOS VARIABLES'!$L$7,0))</f>
        <v>30</v>
      </c>
      <c r="AS38" s="16">
        <f>IF('COSTOS VARIABLES'!$B$4&lt;&gt;"",0,IF(AND((COLUMN()-1)&gt;='COSTOS VARIABLES'!$E$7,(COLUMN()-1)&lt;='COSTOS VARIABLES'!$F$7),'COSTOS VARIABLES'!$L$7,0))</f>
        <v>30</v>
      </c>
      <c r="AT38" s="16">
        <f>IF('COSTOS VARIABLES'!$B$4&lt;&gt;"",0,IF(AND((COLUMN()-1)&gt;='COSTOS VARIABLES'!$E$7,(COLUMN()-1)&lt;='COSTOS VARIABLES'!$F$7),'COSTOS VARIABLES'!$L$7,0))</f>
        <v>30</v>
      </c>
      <c r="AU38" s="16">
        <f>IF('COSTOS VARIABLES'!$B$4&lt;&gt;"",0,IF(AND((COLUMN()-1)&gt;='COSTOS VARIABLES'!$E$7,(COLUMN()-1)&lt;='COSTOS VARIABLES'!$F$7),'COSTOS VARIABLES'!$L$7,0))</f>
        <v>30</v>
      </c>
      <c r="AV38" s="16">
        <f>IF('COSTOS VARIABLES'!$B$4&lt;&gt;"",0,IF(AND((COLUMN()-1)&gt;='COSTOS VARIABLES'!$E$7,(COLUMN()-1)&lt;='COSTOS VARIABLES'!$F$7),'COSTOS VARIABLES'!$L$7,0))</f>
        <v>30</v>
      </c>
      <c r="AW38" s="16">
        <f>IF('COSTOS VARIABLES'!$B$4&lt;&gt;"",0,IF(AND((COLUMN()-1)&gt;='COSTOS VARIABLES'!$E$7,(COLUMN()-1)&lt;='COSTOS VARIABLES'!$F$7),'COSTOS VARIABLES'!$L$7,0))</f>
        <v>30</v>
      </c>
      <c r="AX38" s="16">
        <f>IF('COSTOS VARIABLES'!$B$4&lt;&gt;"",0,IF(AND((COLUMN()-1)&gt;='COSTOS VARIABLES'!$E$7,(COLUMN()-1)&lt;='COSTOS VARIABLES'!$F$7),'COSTOS VARIABLES'!$L$7,0))</f>
        <v>30</v>
      </c>
      <c r="AY38" s="16">
        <f>IF('COSTOS VARIABLES'!$B$4&lt;&gt;"",0,IF(AND((COLUMN()-1)&gt;='COSTOS VARIABLES'!$E$7,(COLUMN()-1)&lt;='COSTOS VARIABLES'!$F$7),'COSTOS VARIABLES'!$L$7,0))</f>
        <v>30</v>
      </c>
      <c r="AZ38" s="16">
        <f>IF('COSTOS VARIABLES'!$B$4&lt;&gt;"",0,IF(AND((COLUMN()-1)&gt;='COSTOS VARIABLES'!$E$7,(COLUMN()-1)&lt;='COSTOS VARIABLES'!$F$7),'COSTOS VARIABLES'!$L$7,0))</f>
        <v>30</v>
      </c>
      <c r="BA38" s="16">
        <f>IF('COSTOS VARIABLES'!$B$4&lt;&gt;"",0,IF(AND((COLUMN()-1)&gt;='COSTOS VARIABLES'!$E$7,(COLUMN()-1)&lt;='COSTOS VARIABLES'!$F$7),'COSTOS VARIABLES'!$L$7,0))</f>
        <v>30</v>
      </c>
    </row>
    <row r="39" spans="1:53" x14ac:dyDescent="0.35">
      <c r="A39" s="38" t="s">
        <v>365</v>
      </c>
      <c r="B39" s="16">
        <f>IF('COSTOS VARIABLES'!$B$4&lt;&gt;"",0,IF(AND((COLUMN()-1)&gt;='COSTOS VARIABLES'!$E$8,(COLUMN()-1)&lt;='COSTOS VARIABLES'!$F$8),'COSTOS VARIABLES'!$L$8,0))</f>
        <v>20</v>
      </c>
      <c r="C39" s="16">
        <f>IF('COSTOS VARIABLES'!$B$4&lt;&gt;"",0,IF(AND((COLUMN()-1)&gt;='COSTOS VARIABLES'!$E$8,(COLUMN()-1)&lt;='COSTOS VARIABLES'!$F$8),'COSTOS VARIABLES'!$L$8,0))</f>
        <v>20</v>
      </c>
      <c r="D39" s="16">
        <f>IF('COSTOS VARIABLES'!$B$4&lt;&gt;"",0,IF(AND((COLUMN()-1)&gt;='COSTOS VARIABLES'!$E$8,(COLUMN()-1)&lt;='COSTOS VARIABLES'!$F$8),'COSTOS VARIABLES'!$L$8,0))</f>
        <v>20</v>
      </c>
      <c r="E39" s="16">
        <f>IF('COSTOS VARIABLES'!$B$4&lt;&gt;"",0,IF(AND((COLUMN()-1)&gt;='COSTOS VARIABLES'!$E$8,(COLUMN()-1)&lt;='COSTOS VARIABLES'!$F$8),'COSTOS VARIABLES'!$L$8,0))</f>
        <v>20</v>
      </c>
      <c r="F39" s="16">
        <f>IF('COSTOS VARIABLES'!$B$4&lt;&gt;"",0,IF(AND((COLUMN()-1)&gt;='COSTOS VARIABLES'!$E$8,(COLUMN()-1)&lt;='COSTOS VARIABLES'!$F$8),'COSTOS VARIABLES'!$L$8,0))</f>
        <v>20</v>
      </c>
      <c r="G39" s="16">
        <f>IF('COSTOS VARIABLES'!$B$4&lt;&gt;"",0,IF(AND((COLUMN()-1)&gt;='COSTOS VARIABLES'!$E$8,(COLUMN()-1)&lt;='COSTOS VARIABLES'!$F$8),'COSTOS VARIABLES'!$L$8,0))</f>
        <v>20</v>
      </c>
      <c r="H39" s="16">
        <f>IF('COSTOS VARIABLES'!$B$4&lt;&gt;"",0,IF(AND((COLUMN()-1)&gt;='COSTOS VARIABLES'!$E$8,(COLUMN()-1)&lt;='COSTOS VARIABLES'!$F$8),'COSTOS VARIABLES'!$L$8,0))</f>
        <v>20</v>
      </c>
      <c r="I39" s="16">
        <f>IF('COSTOS VARIABLES'!$B$4&lt;&gt;"",0,IF(AND((COLUMN()-1)&gt;='COSTOS VARIABLES'!$E$8,(COLUMN()-1)&lt;='COSTOS VARIABLES'!$F$8),'COSTOS VARIABLES'!$L$8,0))</f>
        <v>20</v>
      </c>
      <c r="J39" s="16">
        <f>IF('COSTOS VARIABLES'!$B$4&lt;&gt;"",0,IF(AND((COLUMN()-1)&gt;='COSTOS VARIABLES'!$E$8,(COLUMN()-1)&lt;='COSTOS VARIABLES'!$F$8),'COSTOS VARIABLES'!$L$8,0))</f>
        <v>20</v>
      </c>
      <c r="K39" s="16">
        <f>IF('COSTOS VARIABLES'!$B$4&lt;&gt;"",0,IF(AND((COLUMN()-1)&gt;='COSTOS VARIABLES'!$E$8,(COLUMN()-1)&lt;='COSTOS VARIABLES'!$F$8),'COSTOS VARIABLES'!$L$8,0))</f>
        <v>20</v>
      </c>
      <c r="L39" s="16">
        <f>IF('COSTOS VARIABLES'!$B$4&lt;&gt;"",0,IF(AND((COLUMN()-1)&gt;='COSTOS VARIABLES'!$E$8,(COLUMN()-1)&lt;='COSTOS VARIABLES'!$F$8),'COSTOS VARIABLES'!$L$8,0))</f>
        <v>20</v>
      </c>
      <c r="M39" s="16">
        <f>IF('COSTOS VARIABLES'!$B$4&lt;&gt;"",0,IF(AND((COLUMN()-1)&gt;='COSTOS VARIABLES'!$E$8,(COLUMN()-1)&lt;='COSTOS VARIABLES'!$F$8),'COSTOS VARIABLES'!$L$8,0))</f>
        <v>20</v>
      </c>
      <c r="N39" s="16">
        <f>IF('COSTOS VARIABLES'!$B$4&lt;&gt;"",0,IF(AND((COLUMN()-1)&gt;='COSTOS VARIABLES'!$E$8,(COLUMN()-1)&lt;='COSTOS VARIABLES'!$F$8),'COSTOS VARIABLES'!$L$8,0))</f>
        <v>20</v>
      </c>
      <c r="O39" s="16">
        <f>IF('COSTOS VARIABLES'!$B$4&lt;&gt;"",0,IF(AND((COLUMN()-1)&gt;='COSTOS VARIABLES'!$E$8,(COLUMN()-1)&lt;='COSTOS VARIABLES'!$F$8),'COSTOS VARIABLES'!$L$8,0))</f>
        <v>20</v>
      </c>
      <c r="P39" s="16">
        <f>IF('COSTOS VARIABLES'!$B$4&lt;&gt;"",0,IF(AND((COLUMN()-1)&gt;='COSTOS VARIABLES'!$E$8,(COLUMN()-1)&lt;='COSTOS VARIABLES'!$F$8),'COSTOS VARIABLES'!$L$8,0))</f>
        <v>20</v>
      </c>
      <c r="Q39" s="16">
        <f>IF('COSTOS VARIABLES'!$B$4&lt;&gt;"",0,IF(AND((COLUMN()-1)&gt;='COSTOS VARIABLES'!$E$8,(COLUMN()-1)&lt;='COSTOS VARIABLES'!$F$8),'COSTOS VARIABLES'!$L$8,0))</f>
        <v>20</v>
      </c>
      <c r="R39" s="16">
        <f>IF('COSTOS VARIABLES'!$B$4&lt;&gt;"",0,IF(AND((COLUMN()-1)&gt;='COSTOS VARIABLES'!$E$8,(COLUMN()-1)&lt;='COSTOS VARIABLES'!$F$8),'COSTOS VARIABLES'!$L$8,0))</f>
        <v>20</v>
      </c>
      <c r="S39" s="16">
        <f>IF('COSTOS VARIABLES'!$B$4&lt;&gt;"",0,IF(AND((COLUMN()-1)&gt;='COSTOS VARIABLES'!$E$8,(COLUMN()-1)&lt;='COSTOS VARIABLES'!$F$8),'COSTOS VARIABLES'!$L$8,0))</f>
        <v>20</v>
      </c>
      <c r="T39" s="16">
        <f>IF('COSTOS VARIABLES'!$B$4&lt;&gt;"",0,IF(AND((COLUMN()-1)&gt;='COSTOS VARIABLES'!$E$8,(COLUMN()-1)&lt;='COSTOS VARIABLES'!$F$8),'COSTOS VARIABLES'!$L$8,0))</f>
        <v>20</v>
      </c>
      <c r="U39" s="16">
        <f>IF('COSTOS VARIABLES'!$B$4&lt;&gt;"",0,IF(AND((COLUMN()-1)&gt;='COSTOS VARIABLES'!$E$8,(COLUMN()-1)&lt;='COSTOS VARIABLES'!$F$8),'COSTOS VARIABLES'!$L$8,0))</f>
        <v>20</v>
      </c>
      <c r="V39" s="16">
        <f>IF('COSTOS VARIABLES'!$B$4&lt;&gt;"",0,IF(AND((COLUMN()-1)&gt;='COSTOS VARIABLES'!$E$8,(COLUMN()-1)&lt;='COSTOS VARIABLES'!$F$8),'COSTOS VARIABLES'!$L$8,0))</f>
        <v>20</v>
      </c>
      <c r="W39" s="16">
        <f>IF('COSTOS VARIABLES'!$B$4&lt;&gt;"",0,IF(AND((COLUMN()-1)&gt;='COSTOS VARIABLES'!$E$8,(COLUMN()-1)&lt;='COSTOS VARIABLES'!$F$8),'COSTOS VARIABLES'!$L$8,0))</f>
        <v>20</v>
      </c>
      <c r="X39" s="16">
        <f>IF('COSTOS VARIABLES'!$B$4&lt;&gt;"",0,IF(AND((COLUMN()-1)&gt;='COSTOS VARIABLES'!$E$8,(COLUMN()-1)&lt;='COSTOS VARIABLES'!$F$8),'COSTOS VARIABLES'!$L$8,0))</f>
        <v>20</v>
      </c>
      <c r="Y39" s="16">
        <f>IF('COSTOS VARIABLES'!$B$4&lt;&gt;"",0,IF(AND((COLUMN()-1)&gt;='COSTOS VARIABLES'!$E$8,(COLUMN()-1)&lt;='COSTOS VARIABLES'!$F$8),'COSTOS VARIABLES'!$L$8,0))</f>
        <v>20</v>
      </c>
      <c r="Z39" s="16">
        <f>IF('COSTOS VARIABLES'!$B$4&lt;&gt;"",0,IF(AND((COLUMN()-1)&gt;='COSTOS VARIABLES'!$E$8,(COLUMN()-1)&lt;='COSTOS VARIABLES'!$F$8),'COSTOS VARIABLES'!$L$8,0))</f>
        <v>20</v>
      </c>
      <c r="AA39" s="16">
        <f>IF('COSTOS VARIABLES'!$B$4&lt;&gt;"",0,IF(AND((COLUMN()-1)&gt;='COSTOS VARIABLES'!$E$8,(COLUMN()-1)&lt;='COSTOS VARIABLES'!$F$8),'COSTOS VARIABLES'!$L$8,0))</f>
        <v>20</v>
      </c>
      <c r="AB39" s="16">
        <f>IF('COSTOS VARIABLES'!$B$4&lt;&gt;"",0,IF(AND((COLUMN()-1)&gt;='COSTOS VARIABLES'!$E$8,(COLUMN()-1)&lt;='COSTOS VARIABLES'!$F$8),'COSTOS VARIABLES'!$L$8,0))</f>
        <v>20</v>
      </c>
      <c r="AC39" s="16">
        <f>IF('COSTOS VARIABLES'!$B$4&lt;&gt;"",0,IF(AND((COLUMN()-1)&gt;='COSTOS VARIABLES'!$E$8,(COLUMN()-1)&lt;='COSTOS VARIABLES'!$F$8),'COSTOS VARIABLES'!$L$8,0))</f>
        <v>20</v>
      </c>
      <c r="AD39" s="16">
        <f>IF('COSTOS VARIABLES'!$B$4&lt;&gt;"",0,IF(AND((COLUMN()-1)&gt;='COSTOS VARIABLES'!$E$8,(COLUMN()-1)&lt;='COSTOS VARIABLES'!$F$8),'COSTOS VARIABLES'!$L$8,0))</f>
        <v>20</v>
      </c>
      <c r="AE39" s="16">
        <f>IF('COSTOS VARIABLES'!$B$4&lt;&gt;"",0,IF(AND((COLUMN()-1)&gt;='COSTOS VARIABLES'!$E$8,(COLUMN()-1)&lt;='COSTOS VARIABLES'!$F$8),'COSTOS VARIABLES'!$L$8,0))</f>
        <v>20</v>
      </c>
      <c r="AF39" s="16">
        <f>IF('COSTOS VARIABLES'!$B$4&lt;&gt;"",0,IF(AND((COLUMN()-1)&gt;='COSTOS VARIABLES'!$E$8,(COLUMN()-1)&lt;='COSTOS VARIABLES'!$F$8),'COSTOS VARIABLES'!$L$8,0))</f>
        <v>20</v>
      </c>
      <c r="AG39" s="16">
        <f>IF('COSTOS VARIABLES'!$B$4&lt;&gt;"",0,IF(AND((COLUMN()-1)&gt;='COSTOS VARIABLES'!$E$8,(COLUMN()-1)&lt;='COSTOS VARIABLES'!$F$8),'COSTOS VARIABLES'!$L$8,0))</f>
        <v>20</v>
      </c>
      <c r="AH39" s="16">
        <f>IF('COSTOS VARIABLES'!$B$4&lt;&gt;"",0,IF(AND((COLUMN()-1)&gt;='COSTOS VARIABLES'!$E$8,(COLUMN()-1)&lt;='COSTOS VARIABLES'!$F$8),'COSTOS VARIABLES'!$L$8,0))</f>
        <v>20</v>
      </c>
      <c r="AI39" s="16">
        <f>IF('COSTOS VARIABLES'!$B$4&lt;&gt;"",0,IF(AND((COLUMN()-1)&gt;='COSTOS VARIABLES'!$E$8,(COLUMN()-1)&lt;='COSTOS VARIABLES'!$F$8),'COSTOS VARIABLES'!$L$8,0))</f>
        <v>20</v>
      </c>
      <c r="AJ39" s="16">
        <f>IF('COSTOS VARIABLES'!$B$4&lt;&gt;"",0,IF(AND((COLUMN()-1)&gt;='COSTOS VARIABLES'!$E$8,(COLUMN()-1)&lt;='COSTOS VARIABLES'!$F$8),'COSTOS VARIABLES'!$L$8,0))</f>
        <v>20</v>
      </c>
      <c r="AK39" s="16">
        <f>IF('COSTOS VARIABLES'!$B$4&lt;&gt;"",0,IF(AND((COLUMN()-1)&gt;='COSTOS VARIABLES'!$E$8,(COLUMN()-1)&lt;='COSTOS VARIABLES'!$F$8),'COSTOS VARIABLES'!$L$8,0))</f>
        <v>20</v>
      </c>
      <c r="AL39" s="16">
        <f>IF('COSTOS VARIABLES'!$B$4&lt;&gt;"",0,IF(AND((COLUMN()-1)&gt;='COSTOS VARIABLES'!$E$8,(COLUMN()-1)&lt;='COSTOS VARIABLES'!$F$8),'COSTOS VARIABLES'!$L$8,0))</f>
        <v>20</v>
      </c>
      <c r="AM39" s="16">
        <f>IF('COSTOS VARIABLES'!$B$4&lt;&gt;"",0,IF(AND((COLUMN()-1)&gt;='COSTOS VARIABLES'!$E$8,(COLUMN()-1)&lt;='COSTOS VARIABLES'!$F$8),'COSTOS VARIABLES'!$L$8,0))</f>
        <v>20</v>
      </c>
      <c r="AN39" s="16">
        <f>IF('COSTOS VARIABLES'!$B$4&lt;&gt;"",0,IF(AND((COLUMN()-1)&gt;='COSTOS VARIABLES'!$E$8,(COLUMN()-1)&lt;='COSTOS VARIABLES'!$F$8),'COSTOS VARIABLES'!$L$8,0))</f>
        <v>20</v>
      </c>
      <c r="AO39" s="16">
        <f>IF('COSTOS VARIABLES'!$B$4&lt;&gt;"",0,IF(AND((COLUMN()-1)&gt;='COSTOS VARIABLES'!$E$8,(COLUMN()-1)&lt;='COSTOS VARIABLES'!$F$8),'COSTOS VARIABLES'!$L$8,0))</f>
        <v>20</v>
      </c>
      <c r="AP39" s="16">
        <f>IF('COSTOS VARIABLES'!$B$4&lt;&gt;"",0,IF(AND((COLUMN()-1)&gt;='COSTOS VARIABLES'!$E$8,(COLUMN()-1)&lt;='COSTOS VARIABLES'!$F$8),'COSTOS VARIABLES'!$L$8,0))</f>
        <v>20</v>
      </c>
      <c r="AQ39" s="16">
        <f>IF('COSTOS VARIABLES'!$B$4&lt;&gt;"",0,IF(AND((COLUMN()-1)&gt;='COSTOS VARIABLES'!$E$8,(COLUMN()-1)&lt;='COSTOS VARIABLES'!$F$8),'COSTOS VARIABLES'!$L$8,0))</f>
        <v>20</v>
      </c>
      <c r="AR39" s="16">
        <f>IF('COSTOS VARIABLES'!$B$4&lt;&gt;"",0,IF(AND((COLUMN()-1)&gt;='COSTOS VARIABLES'!$E$8,(COLUMN()-1)&lt;='COSTOS VARIABLES'!$F$8),'COSTOS VARIABLES'!$L$8,0))</f>
        <v>20</v>
      </c>
      <c r="AS39" s="16">
        <f>IF('COSTOS VARIABLES'!$B$4&lt;&gt;"",0,IF(AND((COLUMN()-1)&gt;='COSTOS VARIABLES'!$E$8,(COLUMN()-1)&lt;='COSTOS VARIABLES'!$F$8),'COSTOS VARIABLES'!$L$8,0))</f>
        <v>20</v>
      </c>
      <c r="AT39" s="16">
        <f>IF('COSTOS VARIABLES'!$B$4&lt;&gt;"",0,IF(AND((COLUMN()-1)&gt;='COSTOS VARIABLES'!$E$8,(COLUMN()-1)&lt;='COSTOS VARIABLES'!$F$8),'COSTOS VARIABLES'!$L$8,0))</f>
        <v>20</v>
      </c>
      <c r="AU39" s="16">
        <f>IF('COSTOS VARIABLES'!$B$4&lt;&gt;"",0,IF(AND((COLUMN()-1)&gt;='COSTOS VARIABLES'!$E$8,(COLUMN()-1)&lt;='COSTOS VARIABLES'!$F$8),'COSTOS VARIABLES'!$L$8,0))</f>
        <v>20</v>
      </c>
      <c r="AV39" s="16">
        <f>IF('COSTOS VARIABLES'!$B$4&lt;&gt;"",0,IF(AND((COLUMN()-1)&gt;='COSTOS VARIABLES'!$E$8,(COLUMN()-1)&lt;='COSTOS VARIABLES'!$F$8),'COSTOS VARIABLES'!$L$8,0))</f>
        <v>20</v>
      </c>
      <c r="AW39" s="16">
        <f>IF('COSTOS VARIABLES'!$B$4&lt;&gt;"",0,IF(AND((COLUMN()-1)&gt;='COSTOS VARIABLES'!$E$8,(COLUMN()-1)&lt;='COSTOS VARIABLES'!$F$8),'COSTOS VARIABLES'!$L$8,0))</f>
        <v>20</v>
      </c>
      <c r="AX39" s="16">
        <f>IF('COSTOS VARIABLES'!$B$4&lt;&gt;"",0,IF(AND((COLUMN()-1)&gt;='COSTOS VARIABLES'!$E$8,(COLUMN()-1)&lt;='COSTOS VARIABLES'!$F$8),'COSTOS VARIABLES'!$L$8,0))</f>
        <v>20</v>
      </c>
      <c r="AY39" s="16">
        <f>IF('COSTOS VARIABLES'!$B$4&lt;&gt;"",0,IF(AND((COLUMN()-1)&gt;='COSTOS VARIABLES'!$E$8,(COLUMN()-1)&lt;='COSTOS VARIABLES'!$F$8),'COSTOS VARIABLES'!$L$8,0))</f>
        <v>20</v>
      </c>
      <c r="AZ39" s="16">
        <f>IF('COSTOS VARIABLES'!$B$4&lt;&gt;"",0,IF(AND((COLUMN()-1)&gt;='COSTOS VARIABLES'!$E$8,(COLUMN()-1)&lt;='COSTOS VARIABLES'!$F$8),'COSTOS VARIABLES'!$L$8,0))</f>
        <v>20</v>
      </c>
      <c r="BA39" s="16">
        <f>IF('COSTOS VARIABLES'!$B$4&lt;&gt;"",0,IF(AND((COLUMN()-1)&gt;='COSTOS VARIABLES'!$E$8,(COLUMN()-1)&lt;='COSTOS VARIABLES'!$F$8),'COSTOS VARIABLES'!$L$8,0))</f>
        <v>20</v>
      </c>
    </row>
    <row r="40" spans="1:53" x14ac:dyDescent="0.35">
      <c r="A40" s="50" t="s">
        <v>367</v>
      </c>
      <c r="B40" s="67" t="str">
        <f>IF(AND((COLUMN()-1)&gt;='COSTOS VARIABLES'!$E$9,(COLUMN()-1)&lt;='COSTOS VARIABLES'!$F$9),'COSTOS VARIABLES'!$L$9,0)</f>
        <v/>
      </c>
      <c r="C40" s="67" t="str">
        <f>IF(AND((COLUMN()-1)&gt;='COSTOS VARIABLES'!$E$9,(COLUMN()-1)&lt;='COSTOS VARIABLES'!$F$9),'COSTOS VARIABLES'!$L$9,0)</f>
        <v/>
      </c>
      <c r="D40" s="67" t="str">
        <f>IF(AND((COLUMN()-1)&gt;='COSTOS VARIABLES'!$E$9,(COLUMN()-1)&lt;='COSTOS VARIABLES'!$F$9),'COSTOS VARIABLES'!$L$9,0)</f>
        <v/>
      </c>
      <c r="E40" s="67" t="str">
        <f>IF(AND((COLUMN()-1)&gt;='COSTOS VARIABLES'!$E$9,(COLUMN()-1)&lt;='COSTOS VARIABLES'!$F$9),'COSTOS VARIABLES'!$L$9,0)</f>
        <v/>
      </c>
      <c r="F40" s="67" t="str">
        <f>IF(AND((COLUMN()-1)&gt;='COSTOS VARIABLES'!$E$9,(COLUMN()-1)&lt;='COSTOS VARIABLES'!$F$9),'COSTOS VARIABLES'!$L$9,0)</f>
        <v/>
      </c>
      <c r="G40" s="67" t="str">
        <f>IF(AND((COLUMN()-1)&gt;='COSTOS VARIABLES'!$E$9,(COLUMN()-1)&lt;='COSTOS VARIABLES'!$F$9),'COSTOS VARIABLES'!$L$9,0)</f>
        <v/>
      </c>
      <c r="H40" s="67" t="str">
        <f>IF(AND((COLUMN()-1)&gt;='COSTOS VARIABLES'!$E$9,(COLUMN()-1)&lt;='COSTOS VARIABLES'!$F$9),'COSTOS VARIABLES'!$L$9,0)</f>
        <v/>
      </c>
      <c r="I40" s="67" t="str">
        <f>IF(AND((COLUMN()-1)&gt;='COSTOS VARIABLES'!$E$9,(COLUMN()-1)&lt;='COSTOS VARIABLES'!$F$9),'COSTOS VARIABLES'!$L$9,0)</f>
        <v/>
      </c>
      <c r="J40" s="67" t="str">
        <f>IF(AND((COLUMN()-1)&gt;='COSTOS VARIABLES'!$E$9,(COLUMN()-1)&lt;='COSTOS VARIABLES'!$F$9),'COSTOS VARIABLES'!$L$9,0)</f>
        <v/>
      </c>
      <c r="K40" s="67" t="str">
        <f>IF(AND((COLUMN()-1)&gt;='COSTOS VARIABLES'!$E$9,(COLUMN()-1)&lt;='COSTOS VARIABLES'!$F$9),'COSTOS VARIABLES'!$L$9,0)</f>
        <v/>
      </c>
      <c r="L40" s="67" t="str">
        <f>IF(AND((COLUMN()-1)&gt;='COSTOS VARIABLES'!$E$9,(COLUMN()-1)&lt;='COSTOS VARIABLES'!$F$9),'COSTOS VARIABLES'!$L$9,0)</f>
        <v/>
      </c>
      <c r="M40" s="67" t="str">
        <f>IF(AND((COLUMN()-1)&gt;='COSTOS VARIABLES'!$E$9,(COLUMN()-1)&lt;='COSTOS VARIABLES'!$F$9),'COSTOS VARIABLES'!$L$9,0)</f>
        <v/>
      </c>
      <c r="N40" s="67" t="str">
        <f>IF(AND((COLUMN()-1)&gt;='COSTOS VARIABLES'!$E$9,(COLUMN()-1)&lt;='COSTOS VARIABLES'!$F$9),'COSTOS VARIABLES'!$L$9,0)</f>
        <v/>
      </c>
      <c r="O40" s="67" t="str">
        <f>IF(AND((COLUMN()-1)&gt;='COSTOS VARIABLES'!$E$9,(COLUMN()-1)&lt;='COSTOS VARIABLES'!$F$9),'COSTOS VARIABLES'!$L$9,0)</f>
        <v/>
      </c>
      <c r="P40" s="67" t="str">
        <f>IF(AND((COLUMN()-1)&gt;='COSTOS VARIABLES'!$E$9,(COLUMN()-1)&lt;='COSTOS VARIABLES'!$F$9),'COSTOS VARIABLES'!$L$9,0)</f>
        <v/>
      </c>
      <c r="Q40" s="67" t="str">
        <f>IF(AND((COLUMN()-1)&gt;='COSTOS VARIABLES'!$E$9,(COLUMN()-1)&lt;='COSTOS VARIABLES'!$F$9),'COSTOS VARIABLES'!$L$9,0)</f>
        <v/>
      </c>
      <c r="R40" s="67" t="str">
        <f>IF(AND((COLUMN()-1)&gt;='COSTOS VARIABLES'!$E$9,(COLUMN()-1)&lt;='COSTOS VARIABLES'!$F$9),'COSTOS VARIABLES'!$L$9,0)</f>
        <v/>
      </c>
      <c r="S40" s="67" t="str">
        <f>IF(AND((COLUMN()-1)&gt;='COSTOS VARIABLES'!$E$9,(COLUMN()-1)&lt;='COSTOS VARIABLES'!$F$9),'COSTOS VARIABLES'!$L$9,0)</f>
        <v/>
      </c>
      <c r="T40" s="67" t="str">
        <f>IF(AND((COLUMN()-1)&gt;='COSTOS VARIABLES'!$E$9,(COLUMN()-1)&lt;='COSTOS VARIABLES'!$F$9),'COSTOS VARIABLES'!$L$9,0)</f>
        <v/>
      </c>
      <c r="U40" s="67" t="str">
        <f>IF(AND((COLUMN()-1)&gt;='COSTOS VARIABLES'!$E$9,(COLUMN()-1)&lt;='COSTOS VARIABLES'!$F$9),'COSTOS VARIABLES'!$L$9,0)</f>
        <v/>
      </c>
      <c r="V40" s="67" t="str">
        <f>IF(AND((COLUMN()-1)&gt;='COSTOS VARIABLES'!$E$9,(COLUMN()-1)&lt;='COSTOS VARIABLES'!$F$9),'COSTOS VARIABLES'!$L$9,0)</f>
        <v/>
      </c>
      <c r="W40" s="67" t="str">
        <f>IF(AND((COLUMN()-1)&gt;='COSTOS VARIABLES'!$E$9,(COLUMN()-1)&lt;='COSTOS VARIABLES'!$F$9),'COSTOS VARIABLES'!$L$9,0)</f>
        <v/>
      </c>
      <c r="X40" s="67" t="str">
        <f>IF(AND((COLUMN()-1)&gt;='COSTOS VARIABLES'!$E$9,(COLUMN()-1)&lt;='COSTOS VARIABLES'!$F$9),'COSTOS VARIABLES'!$L$9,0)</f>
        <v/>
      </c>
      <c r="Y40" s="67" t="str">
        <f>IF(AND((COLUMN()-1)&gt;='COSTOS VARIABLES'!$E$9,(COLUMN()-1)&lt;='COSTOS VARIABLES'!$F$9),'COSTOS VARIABLES'!$L$9,0)</f>
        <v/>
      </c>
      <c r="Z40" s="67" t="str">
        <f>IF(AND((COLUMN()-1)&gt;='COSTOS VARIABLES'!$E$9,(COLUMN()-1)&lt;='COSTOS VARIABLES'!$F$9),'COSTOS VARIABLES'!$L$9,0)</f>
        <v/>
      </c>
      <c r="AA40" s="67" t="str">
        <f>IF(AND((COLUMN()-1)&gt;='COSTOS VARIABLES'!$E$9,(COLUMN()-1)&lt;='COSTOS VARIABLES'!$F$9),'COSTOS VARIABLES'!$L$9,0)</f>
        <v/>
      </c>
      <c r="AB40" s="67" t="str">
        <f>IF(AND((COLUMN()-1)&gt;='COSTOS VARIABLES'!$E$9,(COLUMN()-1)&lt;='COSTOS VARIABLES'!$F$9),'COSTOS VARIABLES'!$L$9,0)</f>
        <v/>
      </c>
      <c r="AC40" s="67" t="str">
        <f>IF(AND((COLUMN()-1)&gt;='COSTOS VARIABLES'!$E$9,(COLUMN()-1)&lt;='COSTOS VARIABLES'!$F$9),'COSTOS VARIABLES'!$L$9,0)</f>
        <v/>
      </c>
      <c r="AD40" s="67" t="str">
        <f>IF(AND((COLUMN()-1)&gt;='COSTOS VARIABLES'!$E$9,(COLUMN()-1)&lt;='COSTOS VARIABLES'!$F$9),'COSTOS VARIABLES'!$L$9,0)</f>
        <v/>
      </c>
      <c r="AE40" s="67" t="str">
        <f>IF(AND((COLUMN()-1)&gt;='COSTOS VARIABLES'!$E$9,(COLUMN()-1)&lt;='COSTOS VARIABLES'!$F$9),'COSTOS VARIABLES'!$L$9,0)</f>
        <v/>
      </c>
      <c r="AF40" s="67" t="str">
        <f>IF(AND((COLUMN()-1)&gt;='COSTOS VARIABLES'!$E$9,(COLUMN()-1)&lt;='COSTOS VARIABLES'!$F$9),'COSTOS VARIABLES'!$L$9,0)</f>
        <v/>
      </c>
      <c r="AG40" s="67" t="str">
        <f>IF(AND((COLUMN()-1)&gt;='COSTOS VARIABLES'!$E$9,(COLUMN()-1)&lt;='COSTOS VARIABLES'!$F$9),'COSTOS VARIABLES'!$L$9,0)</f>
        <v/>
      </c>
      <c r="AH40" s="67" t="str">
        <f>IF(AND((COLUMN()-1)&gt;='COSTOS VARIABLES'!$E$9,(COLUMN()-1)&lt;='COSTOS VARIABLES'!$F$9),'COSTOS VARIABLES'!$L$9,0)</f>
        <v/>
      </c>
      <c r="AI40" s="67" t="str">
        <f>IF(AND((COLUMN()-1)&gt;='COSTOS VARIABLES'!$E$9,(COLUMN()-1)&lt;='COSTOS VARIABLES'!$F$9),'COSTOS VARIABLES'!$L$9,0)</f>
        <v/>
      </c>
      <c r="AJ40" s="67" t="str">
        <f>IF(AND((COLUMN()-1)&gt;='COSTOS VARIABLES'!$E$9,(COLUMN()-1)&lt;='COSTOS VARIABLES'!$F$9),'COSTOS VARIABLES'!$L$9,0)</f>
        <v/>
      </c>
      <c r="AK40" s="67" t="str">
        <f>IF(AND((COLUMN()-1)&gt;='COSTOS VARIABLES'!$E$9,(COLUMN()-1)&lt;='COSTOS VARIABLES'!$F$9),'COSTOS VARIABLES'!$L$9,0)</f>
        <v/>
      </c>
      <c r="AL40" s="67" t="str">
        <f>IF(AND((COLUMN()-1)&gt;='COSTOS VARIABLES'!$E$9,(COLUMN()-1)&lt;='COSTOS VARIABLES'!$F$9),'COSTOS VARIABLES'!$L$9,0)</f>
        <v/>
      </c>
      <c r="AM40" s="67" t="str">
        <f>IF(AND((COLUMN()-1)&gt;='COSTOS VARIABLES'!$E$9,(COLUMN()-1)&lt;='COSTOS VARIABLES'!$F$9),'COSTOS VARIABLES'!$L$9,0)</f>
        <v/>
      </c>
      <c r="AN40" s="67" t="str">
        <f>IF(AND((COLUMN()-1)&gt;='COSTOS VARIABLES'!$E$9,(COLUMN()-1)&lt;='COSTOS VARIABLES'!$F$9),'COSTOS VARIABLES'!$L$9,0)</f>
        <v/>
      </c>
      <c r="AO40" s="67" t="str">
        <f>IF(AND((COLUMN()-1)&gt;='COSTOS VARIABLES'!$E$9,(COLUMN()-1)&lt;='COSTOS VARIABLES'!$F$9),'COSTOS VARIABLES'!$L$9,0)</f>
        <v/>
      </c>
      <c r="AP40" s="67" t="str">
        <f>IF(AND((COLUMN()-1)&gt;='COSTOS VARIABLES'!$E$9,(COLUMN()-1)&lt;='COSTOS VARIABLES'!$F$9),'COSTOS VARIABLES'!$L$9,0)</f>
        <v/>
      </c>
      <c r="AQ40" s="67" t="str">
        <f>IF(AND((COLUMN()-1)&gt;='COSTOS VARIABLES'!$E$9,(COLUMN()-1)&lt;='COSTOS VARIABLES'!$F$9),'COSTOS VARIABLES'!$L$9,0)</f>
        <v/>
      </c>
      <c r="AR40" s="67" t="str">
        <f>IF(AND((COLUMN()-1)&gt;='COSTOS VARIABLES'!$E$9,(COLUMN()-1)&lt;='COSTOS VARIABLES'!$F$9),'COSTOS VARIABLES'!$L$9,0)</f>
        <v/>
      </c>
      <c r="AS40" s="67" t="str">
        <f>IF(AND((COLUMN()-1)&gt;='COSTOS VARIABLES'!$E$9,(COLUMN()-1)&lt;='COSTOS VARIABLES'!$F$9),'COSTOS VARIABLES'!$L$9,0)</f>
        <v/>
      </c>
      <c r="AT40" s="67" t="str">
        <f>IF(AND((COLUMN()-1)&gt;='COSTOS VARIABLES'!$E$9,(COLUMN()-1)&lt;='COSTOS VARIABLES'!$F$9),'COSTOS VARIABLES'!$L$9,0)</f>
        <v/>
      </c>
      <c r="AU40" s="67" t="str">
        <f>IF(AND((COLUMN()-1)&gt;='COSTOS VARIABLES'!$E$9,(COLUMN()-1)&lt;='COSTOS VARIABLES'!$F$9),'COSTOS VARIABLES'!$L$9,0)</f>
        <v/>
      </c>
      <c r="AV40" s="67" t="str">
        <f>IF(AND((COLUMN()-1)&gt;='COSTOS VARIABLES'!$E$9,(COLUMN()-1)&lt;='COSTOS VARIABLES'!$F$9),'COSTOS VARIABLES'!$L$9,0)</f>
        <v/>
      </c>
      <c r="AW40" s="67" t="str">
        <f>IF(AND((COLUMN()-1)&gt;='COSTOS VARIABLES'!$E$9,(COLUMN()-1)&lt;='COSTOS VARIABLES'!$F$9),'COSTOS VARIABLES'!$L$9,0)</f>
        <v/>
      </c>
      <c r="AX40" s="67" t="str">
        <f>IF(AND((COLUMN()-1)&gt;='COSTOS VARIABLES'!$E$9,(COLUMN()-1)&lt;='COSTOS VARIABLES'!$F$9),'COSTOS VARIABLES'!$L$9,0)</f>
        <v/>
      </c>
      <c r="AY40" s="67" t="str">
        <f>IF(AND((COLUMN()-1)&gt;='COSTOS VARIABLES'!$E$9,(COLUMN()-1)&lt;='COSTOS VARIABLES'!$F$9),'COSTOS VARIABLES'!$L$9,0)</f>
        <v/>
      </c>
      <c r="AZ40" s="67" t="str">
        <f>IF(AND((COLUMN()-1)&gt;='COSTOS VARIABLES'!$E$9,(COLUMN()-1)&lt;='COSTOS VARIABLES'!$F$9),'COSTOS VARIABLES'!$L$9,0)</f>
        <v/>
      </c>
      <c r="BA40" s="67" t="str">
        <f>IF(AND((COLUMN()-1)&gt;='COSTOS VARIABLES'!$E$9,(COLUMN()-1)&lt;='COSTOS VARIABLES'!$F$9),'COSTOS VARIABLES'!$L$9,0)</f>
        <v/>
      </c>
    </row>
    <row r="41" spans="1:53" x14ac:dyDescent="0.35">
      <c r="A41" s="38" t="s">
        <v>368</v>
      </c>
      <c r="B41" s="16">
        <f>IF('COSTOS VARIABLES'!$B$9&lt;&gt;"",0,IF(AND((COLUMN()-1)&gt;='COSTOS VARIABLES'!$E$10,(COLUMN()-1)&lt;='COSTOS VARIABLES'!$F$10),'COSTOS VARIABLES'!$L$10,0))</f>
        <v>25</v>
      </c>
      <c r="C41" s="16">
        <f>IF('COSTOS VARIABLES'!$B$9&lt;&gt;"",0,IF(AND((COLUMN()-1)&gt;='COSTOS VARIABLES'!$E$10,(COLUMN()-1)&lt;='COSTOS VARIABLES'!$F$10),'COSTOS VARIABLES'!$L$10,0))</f>
        <v>25</v>
      </c>
      <c r="D41" s="16">
        <f>IF('COSTOS VARIABLES'!$B$9&lt;&gt;"",0,IF(AND((COLUMN()-1)&gt;='COSTOS VARIABLES'!$E$10,(COLUMN()-1)&lt;='COSTOS VARIABLES'!$F$10),'COSTOS VARIABLES'!$L$10,0))</f>
        <v>25</v>
      </c>
      <c r="E41" s="16">
        <f>IF('COSTOS VARIABLES'!$B$9&lt;&gt;"",0,IF(AND((COLUMN()-1)&gt;='COSTOS VARIABLES'!$E$10,(COLUMN()-1)&lt;='COSTOS VARIABLES'!$F$10),'COSTOS VARIABLES'!$L$10,0))</f>
        <v>25</v>
      </c>
      <c r="F41" s="16">
        <f>IF('COSTOS VARIABLES'!$B$9&lt;&gt;"",0,IF(AND((COLUMN()-1)&gt;='COSTOS VARIABLES'!$E$10,(COLUMN()-1)&lt;='COSTOS VARIABLES'!$F$10),'COSTOS VARIABLES'!$L$10,0))</f>
        <v>25</v>
      </c>
      <c r="G41" s="16">
        <f>IF('COSTOS VARIABLES'!$B$9&lt;&gt;"",0,IF(AND((COLUMN()-1)&gt;='COSTOS VARIABLES'!$E$10,(COLUMN()-1)&lt;='COSTOS VARIABLES'!$F$10),'COSTOS VARIABLES'!$L$10,0))</f>
        <v>25</v>
      </c>
      <c r="H41" s="16">
        <f>IF('COSTOS VARIABLES'!$B$9&lt;&gt;"",0,IF(AND((COLUMN()-1)&gt;='COSTOS VARIABLES'!$E$10,(COLUMN()-1)&lt;='COSTOS VARIABLES'!$F$10),'COSTOS VARIABLES'!$L$10,0))</f>
        <v>25</v>
      </c>
      <c r="I41" s="16">
        <f>IF('COSTOS VARIABLES'!$B$9&lt;&gt;"",0,IF(AND((COLUMN()-1)&gt;='COSTOS VARIABLES'!$E$10,(COLUMN()-1)&lt;='COSTOS VARIABLES'!$F$10),'COSTOS VARIABLES'!$L$10,0))</f>
        <v>25</v>
      </c>
      <c r="J41" s="16">
        <f>IF('COSTOS VARIABLES'!$B$9&lt;&gt;"",0,IF(AND((COLUMN()-1)&gt;='COSTOS VARIABLES'!$E$10,(COLUMN()-1)&lt;='COSTOS VARIABLES'!$F$10),'COSTOS VARIABLES'!$L$10,0))</f>
        <v>25</v>
      </c>
      <c r="K41" s="16">
        <f>IF('COSTOS VARIABLES'!$B$9&lt;&gt;"",0,IF(AND((COLUMN()-1)&gt;='COSTOS VARIABLES'!$E$10,(COLUMN()-1)&lt;='COSTOS VARIABLES'!$F$10),'COSTOS VARIABLES'!$L$10,0))</f>
        <v>25</v>
      </c>
      <c r="L41" s="16">
        <f>IF('COSTOS VARIABLES'!$B$9&lt;&gt;"",0,IF(AND((COLUMN()-1)&gt;='COSTOS VARIABLES'!$E$10,(COLUMN()-1)&lt;='COSTOS VARIABLES'!$F$10),'COSTOS VARIABLES'!$L$10,0))</f>
        <v>25</v>
      </c>
      <c r="M41" s="16">
        <f>IF('COSTOS VARIABLES'!$B$9&lt;&gt;"",0,IF(AND((COLUMN()-1)&gt;='COSTOS VARIABLES'!$E$10,(COLUMN()-1)&lt;='COSTOS VARIABLES'!$F$10),'COSTOS VARIABLES'!$L$10,0))</f>
        <v>25</v>
      </c>
      <c r="N41" s="16">
        <f>IF('COSTOS VARIABLES'!$B$9&lt;&gt;"",0,IF(AND((COLUMN()-1)&gt;='COSTOS VARIABLES'!$E$10,(COLUMN()-1)&lt;='COSTOS VARIABLES'!$F$10),'COSTOS VARIABLES'!$L$10,0))</f>
        <v>25</v>
      </c>
      <c r="O41" s="16">
        <f>IF('COSTOS VARIABLES'!$B$9&lt;&gt;"",0,IF(AND((COLUMN()-1)&gt;='COSTOS VARIABLES'!$E$10,(COLUMN()-1)&lt;='COSTOS VARIABLES'!$F$10),'COSTOS VARIABLES'!$L$10,0))</f>
        <v>25</v>
      </c>
      <c r="P41" s="16">
        <f>IF('COSTOS VARIABLES'!$B$9&lt;&gt;"",0,IF(AND((COLUMN()-1)&gt;='COSTOS VARIABLES'!$E$10,(COLUMN()-1)&lt;='COSTOS VARIABLES'!$F$10),'COSTOS VARIABLES'!$L$10,0))</f>
        <v>25</v>
      </c>
      <c r="Q41" s="16">
        <f>IF('COSTOS VARIABLES'!$B$9&lt;&gt;"",0,IF(AND((COLUMN()-1)&gt;='COSTOS VARIABLES'!$E$10,(COLUMN()-1)&lt;='COSTOS VARIABLES'!$F$10),'COSTOS VARIABLES'!$L$10,0))</f>
        <v>25</v>
      </c>
      <c r="R41" s="16">
        <f>IF('COSTOS VARIABLES'!$B$9&lt;&gt;"",0,IF(AND((COLUMN()-1)&gt;='COSTOS VARIABLES'!$E$10,(COLUMN()-1)&lt;='COSTOS VARIABLES'!$F$10),'COSTOS VARIABLES'!$L$10,0))</f>
        <v>25</v>
      </c>
      <c r="S41" s="16">
        <f>IF('COSTOS VARIABLES'!$B$9&lt;&gt;"",0,IF(AND((COLUMN()-1)&gt;='COSTOS VARIABLES'!$E$10,(COLUMN()-1)&lt;='COSTOS VARIABLES'!$F$10),'COSTOS VARIABLES'!$L$10,0))</f>
        <v>25</v>
      </c>
      <c r="T41" s="16">
        <f>IF('COSTOS VARIABLES'!$B$9&lt;&gt;"",0,IF(AND((COLUMN()-1)&gt;='COSTOS VARIABLES'!$E$10,(COLUMN()-1)&lt;='COSTOS VARIABLES'!$F$10),'COSTOS VARIABLES'!$L$10,0))</f>
        <v>25</v>
      </c>
      <c r="U41" s="16">
        <f>IF('COSTOS VARIABLES'!$B$9&lt;&gt;"",0,IF(AND((COLUMN()-1)&gt;='COSTOS VARIABLES'!$E$10,(COLUMN()-1)&lt;='COSTOS VARIABLES'!$F$10),'COSTOS VARIABLES'!$L$10,0))</f>
        <v>25</v>
      </c>
      <c r="V41" s="16">
        <f>IF('COSTOS VARIABLES'!$B$9&lt;&gt;"",0,IF(AND((COLUMN()-1)&gt;='COSTOS VARIABLES'!$E$10,(COLUMN()-1)&lt;='COSTOS VARIABLES'!$F$10),'COSTOS VARIABLES'!$L$10,0))</f>
        <v>25</v>
      </c>
      <c r="W41" s="16">
        <f>IF('COSTOS VARIABLES'!$B$9&lt;&gt;"",0,IF(AND((COLUMN()-1)&gt;='COSTOS VARIABLES'!$E$10,(COLUMN()-1)&lt;='COSTOS VARIABLES'!$F$10),'COSTOS VARIABLES'!$L$10,0))</f>
        <v>25</v>
      </c>
      <c r="X41" s="16">
        <f>IF('COSTOS VARIABLES'!$B$9&lt;&gt;"",0,IF(AND((COLUMN()-1)&gt;='COSTOS VARIABLES'!$E$10,(COLUMN()-1)&lt;='COSTOS VARIABLES'!$F$10),'COSTOS VARIABLES'!$L$10,0))</f>
        <v>25</v>
      </c>
      <c r="Y41" s="16">
        <f>IF('COSTOS VARIABLES'!$B$9&lt;&gt;"",0,IF(AND((COLUMN()-1)&gt;='COSTOS VARIABLES'!$E$10,(COLUMN()-1)&lt;='COSTOS VARIABLES'!$F$10),'COSTOS VARIABLES'!$L$10,0))</f>
        <v>25</v>
      </c>
      <c r="Z41" s="16">
        <f>IF('COSTOS VARIABLES'!$B$9&lt;&gt;"",0,IF(AND((COLUMN()-1)&gt;='COSTOS VARIABLES'!$E$10,(COLUMN()-1)&lt;='COSTOS VARIABLES'!$F$10),'COSTOS VARIABLES'!$L$10,0))</f>
        <v>25</v>
      </c>
      <c r="AA41" s="16">
        <f>IF('COSTOS VARIABLES'!$B$9&lt;&gt;"",0,IF(AND((COLUMN()-1)&gt;='COSTOS VARIABLES'!$E$10,(COLUMN()-1)&lt;='COSTOS VARIABLES'!$F$10),'COSTOS VARIABLES'!$L$10,0))</f>
        <v>25</v>
      </c>
      <c r="AB41" s="16">
        <f>IF('COSTOS VARIABLES'!$B$9&lt;&gt;"",0,IF(AND((COLUMN()-1)&gt;='COSTOS VARIABLES'!$E$10,(COLUMN()-1)&lt;='COSTOS VARIABLES'!$F$10),'COSTOS VARIABLES'!$L$10,0))</f>
        <v>25</v>
      </c>
      <c r="AC41" s="16">
        <f>IF('COSTOS VARIABLES'!$B$9&lt;&gt;"",0,IF(AND((COLUMN()-1)&gt;='COSTOS VARIABLES'!$E$10,(COLUMN()-1)&lt;='COSTOS VARIABLES'!$F$10),'COSTOS VARIABLES'!$L$10,0))</f>
        <v>25</v>
      </c>
      <c r="AD41" s="16">
        <f>IF('COSTOS VARIABLES'!$B$9&lt;&gt;"",0,IF(AND((COLUMN()-1)&gt;='COSTOS VARIABLES'!$E$10,(COLUMN()-1)&lt;='COSTOS VARIABLES'!$F$10),'COSTOS VARIABLES'!$L$10,0))</f>
        <v>25</v>
      </c>
      <c r="AE41" s="16">
        <f>IF('COSTOS VARIABLES'!$B$9&lt;&gt;"",0,IF(AND((COLUMN()-1)&gt;='COSTOS VARIABLES'!$E$10,(COLUMN()-1)&lt;='COSTOS VARIABLES'!$F$10),'COSTOS VARIABLES'!$L$10,0))</f>
        <v>25</v>
      </c>
      <c r="AF41" s="16">
        <f>IF('COSTOS VARIABLES'!$B$9&lt;&gt;"",0,IF(AND((COLUMN()-1)&gt;='COSTOS VARIABLES'!$E$10,(COLUMN()-1)&lt;='COSTOS VARIABLES'!$F$10),'COSTOS VARIABLES'!$L$10,0))</f>
        <v>25</v>
      </c>
      <c r="AG41" s="16">
        <f>IF('COSTOS VARIABLES'!$B$9&lt;&gt;"",0,IF(AND((COLUMN()-1)&gt;='COSTOS VARIABLES'!$E$10,(COLUMN()-1)&lt;='COSTOS VARIABLES'!$F$10),'COSTOS VARIABLES'!$L$10,0))</f>
        <v>25</v>
      </c>
      <c r="AH41" s="16">
        <f>IF('COSTOS VARIABLES'!$B$9&lt;&gt;"",0,IF(AND((COLUMN()-1)&gt;='COSTOS VARIABLES'!$E$10,(COLUMN()-1)&lt;='COSTOS VARIABLES'!$F$10),'COSTOS VARIABLES'!$L$10,0))</f>
        <v>25</v>
      </c>
      <c r="AI41" s="16">
        <f>IF('COSTOS VARIABLES'!$B$9&lt;&gt;"",0,IF(AND((COLUMN()-1)&gt;='COSTOS VARIABLES'!$E$10,(COLUMN()-1)&lt;='COSTOS VARIABLES'!$F$10),'COSTOS VARIABLES'!$L$10,0))</f>
        <v>25</v>
      </c>
      <c r="AJ41" s="16">
        <f>IF('COSTOS VARIABLES'!$B$9&lt;&gt;"",0,IF(AND((COLUMN()-1)&gt;='COSTOS VARIABLES'!$E$10,(COLUMN()-1)&lt;='COSTOS VARIABLES'!$F$10),'COSTOS VARIABLES'!$L$10,0))</f>
        <v>25</v>
      </c>
      <c r="AK41" s="16">
        <f>IF('COSTOS VARIABLES'!$B$9&lt;&gt;"",0,IF(AND((COLUMN()-1)&gt;='COSTOS VARIABLES'!$E$10,(COLUMN()-1)&lt;='COSTOS VARIABLES'!$F$10),'COSTOS VARIABLES'!$L$10,0))</f>
        <v>25</v>
      </c>
      <c r="AL41" s="16">
        <f>IF('COSTOS VARIABLES'!$B$9&lt;&gt;"",0,IF(AND((COLUMN()-1)&gt;='COSTOS VARIABLES'!$E$10,(COLUMN()-1)&lt;='COSTOS VARIABLES'!$F$10),'COSTOS VARIABLES'!$L$10,0))</f>
        <v>25</v>
      </c>
      <c r="AM41" s="16">
        <f>IF('COSTOS VARIABLES'!$B$9&lt;&gt;"",0,IF(AND((COLUMN()-1)&gt;='COSTOS VARIABLES'!$E$10,(COLUMN()-1)&lt;='COSTOS VARIABLES'!$F$10),'COSTOS VARIABLES'!$L$10,0))</f>
        <v>25</v>
      </c>
      <c r="AN41" s="16">
        <f>IF('COSTOS VARIABLES'!$B$9&lt;&gt;"",0,IF(AND((COLUMN()-1)&gt;='COSTOS VARIABLES'!$E$10,(COLUMN()-1)&lt;='COSTOS VARIABLES'!$F$10),'COSTOS VARIABLES'!$L$10,0))</f>
        <v>25</v>
      </c>
      <c r="AO41" s="16">
        <f>IF('COSTOS VARIABLES'!$B$9&lt;&gt;"",0,IF(AND((COLUMN()-1)&gt;='COSTOS VARIABLES'!$E$10,(COLUMN()-1)&lt;='COSTOS VARIABLES'!$F$10),'COSTOS VARIABLES'!$L$10,0))</f>
        <v>25</v>
      </c>
      <c r="AP41" s="16">
        <f>IF('COSTOS VARIABLES'!$B$9&lt;&gt;"",0,IF(AND((COLUMN()-1)&gt;='COSTOS VARIABLES'!$E$10,(COLUMN()-1)&lt;='COSTOS VARIABLES'!$F$10),'COSTOS VARIABLES'!$L$10,0))</f>
        <v>25</v>
      </c>
      <c r="AQ41" s="16">
        <f>IF('COSTOS VARIABLES'!$B$9&lt;&gt;"",0,IF(AND((COLUMN()-1)&gt;='COSTOS VARIABLES'!$E$10,(COLUMN()-1)&lt;='COSTOS VARIABLES'!$F$10),'COSTOS VARIABLES'!$L$10,0))</f>
        <v>25</v>
      </c>
      <c r="AR41" s="16">
        <f>IF('COSTOS VARIABLES'!$B$9&lt;&gt;"",0,IF(AND((COLUMN()-1)&gt;='COSTOS VARIABLES'!$E$10,(COLUMN()-1)&lt;='COSTOS VARIABLES'!$F$10),'COSTOS VARIABLES'!$L$10,0))</f>
        <v>25</v>
      </c>
      <c r="AS41" s="16">
        <f>IF('COSTOS VARIABLES'!$B$9&lt;&gt;"",0,IF(AND((COLUMN()-1)&gt;='COSTOS VARIABLES'!$E$10,(COLUMN()-1)&lt;='COSTOS VARIABLES'!$F$10),'COSTOS VARIABLES'!$L$10,0))</f>
        <v>25</v>
      </c>
      <c r="AT41" s="16">
        <f>IF('COSTOS VARIABLES'!$B$9&lt;&gt;"",0,IF(AND((COLUMN()-1)&gt;='COSTOS VARIABLES'!$E$10,(COLUMN()-1)&lt;='COSTOS VARIABLES'!$F$10),'COSTOS VARIABLES'!$L$10,0))</f>
        <v>25</v>
      </c>
      <c r="AU41" s="16">
        <f>IF('COSTOS VARIABLES'!$B$9&lt;&gt;"",0,IF(AND((COLUMN()-1)&gt;='COSTOS VARIABLES'!$E$10,(COLUMN()-1)&lt;='COSTOS VARIABLES'!$F$10),'COSTOS VARIABLES'!$L$10,0))</f>
        <v>25</v>
      </c>
      <c r="AV41" s="16">
        <f>IF('COSTOS VARIABLES'!$B$9&lt;&gt;"",0,IF(AND((COLUMN()-1)&gt;='COSTOS VARIABLES'!$E$10,(COLUMN()-1)&lt;='COSTOS VARIABLES'!$F$10),'COSTOS VARIABLES'!$L$10,0))</f>
        <v>25</v>
      </c>
      <c r="AW41" s="16">
        <f>IF('COSTOS VARIABLES'!$B$9&lt;&gt;"",0,IF(AND((COLUMN()-1)&gt;='COSTOS VARIABLES'!$E$10,(COLUMN()-1)&lt;='COSTOS VARIABLES'!$F$10),'COSTOS VARIABLES'!$L$10,0))</f>
        <v>25</v>
      </c>
      <c r="AX41" s="16">
        <f>IF('COSTOS VARIABLES'!$B$9&lt;&gt;"",0,IF(AND((COLUMN()-1)&gt;='COSTOS VARIABLES'!$E$10,(COLUMN()-1)&lt;='COSTOS VARIABLES'!$F$10),'COSTOS VARIABLES'!$L$10,0))</f>
        <v>25</v>
      </c>
      <c r="AY41" s="16">
        <f>IF('COSTOS VARIABLES'!$B$9&lt;&gt;"",0,IF(AND((COLUMN()-1)&gt;='COSTOS VARIABLES'!$E$10,(COLUMN()-1)&lt;='COSTOS VARIABLES'!$F$10),'COSTOS VARIABLES'!$L$10,0))</f>
        <v>25</v>
      </c>
      <c r="AZ41" s="16">
        <f>IF('COSTOS VARIABLES'!$B$9&lt;&gt;"",0,IF(AND((COLUMN()-1)&gt;='COSTOS VARIABLES'!$E$10,(COLUMN()-1)&lt;='COSTOS VARIABLES'!$F$10),'COSTOS VARIABLES'!$L$10,0))</f>
        <v>25</v>
      </c>
      <c r="BA41" s="16">
        <f>IF('COSTOS VARIABLES'!$B$9&lt;&gt;"",0,IF(AND((COLUMN()-1)&gt;='COSTOS VARIABLES'!$E$10,(COLUMN()-1)&lt;='COSTOS VARIABLES'!$F$10),'COSTOS VARIABLES'!$L$10,0))</f>
        <v>25</v>
      </c>
    </row>
    <row r="42" spans="1:53" x14ac:dyDescent="0.35">
      <c r="A42" s="38" t="s">
        <v>370</v>
      </c>
      <c r="B42" s="16">
        <f>IF('COSTOS VARIABLES'!$B$9&lt;&gt;"",0,IF(AND((COLUMN()-1)&gt;='COSTOS VARIABLES'!$E$11,(COLUMN()-1)&lt;='COSTOS VARIABLES'!$F$11),'COSTOS VARIABLES'!$L$11,0))</f>
        <v>11.538462426035572</v>
      </c>
      <c r="C42" s="16">
        <f>IF('COSTOS VARIABLES'!$B$9&lt;&gt;"",0,IF(AND((COLUMN()-1)&gt;='COSTOS VARIABLES'!$E$11,(COLUMN()-1)&lt;='COSTOS VARIABLES'!$F$11),'COSTOS VARIABLES'!$L$11,0))</f>
        <v>11.538462426035572</v>
      </c>
      <c r="D42" s="16">
        <f>IF('COSTOS VARIABLES'!$B$9&lt;&gt;"",0,IF(AND((COLUMN()-1)&gt;='COSTOS VARIABLES'!$E$11,(COLUMN()-1)&lt;='COSTOS VARIABLES'!$F$11),'COSTOS VARIABLES'!$L$11,0))</f>
        <v>11.538462426035572</v>
      </c>
      <c r="E42" s="16">
        <f>IF('COSTOS VARIABLES'!$B$9&lt;&gt;"",0,IF(AND((COLUMN()-1)&gt;='COSTOS VARIABLES'!$E$11,(COLUMN()-1)&lt;='COSTOS VARIABLES'!$F$11),'COSTOS VARIABLES'!$L$11,0))</f>
        <v>11.538462426035572</v>
      </c>
      <c r="F42" s="16">
        <f>IF('COSTOS VARIABLES'!$B$9&lt;&gt;"",0,IF(AND((COLUMN()-1)&gt;='COSTOS VARIABLES'!$E$11,(COLUMN()-1)&lt;='COSTOS VARIABLES'!$F$11),'COSTOS VARIABLES'!$L$11,0))</f>
        <v>11.538462426035572</v>
      </c>
      <c r="G42" s="16">
        <f>IF('COSTOS VARIABLES'!$B$9&lt;&gt;"",0,IF(AND((COLUMN()-1)&gt;='COSTOS VARIABLES'!$E$11,(COLUMN()-1)&lt;='COSTOS VARIABLES'!$F$11),'COSTOS VARIABLES'!$L$11,0))</f>
        <v>11.538462426035572</v>
      </c>
      <c r="H42" s="16">
        <f>IF('COSTOS VARIABLES'!$B$9&lt;&gt;"",0,IF(AND((COLUMN()-1)&gt;='COSTOS VARIABLES'!$E$11,(COLUMN()-1)&lt;='COSTOS VARIABLES'!$F$11),'COSTOS VARIABLES'!$L$11,0))</f>
        <v>11.538462426035572</v>
      </c>
      <c r="I42" s="16">
        <f>IF('COSTOS VARIABLES'!$B$9&lt;&gt;"",0,IF(AND((COLUMN()-1)&gt;='COSTOS VARIABLES'!$E$11,(COLUMN()-1)&lt;='COSTOS VARIABLES'!$F$11),'COSTOS VARIABLES'!$L$11,0))</f>
        <v>11.538462426035572</v>
      </c>
      <c r="J42" s="16">
        <f>IF('COSTOS VARIABLES'!$B$9&lt;&gt;"",0,IF(AND((COLUMN()-1)&gt;='COSTOS VARIABLES'!$E$11,(COLUMN()-1)&lt;='COSTOS VARIABLES'!$F$11),'COSTOS VARIABLES'!$L$11,0))</f>
        <v>11.538462426035572</v>
      </c>
      <c r="K42" s="16">
        <f>IF('COSTOS VARIABLES'!$B$9&lt;&gt;"",0,IF(AND((COLUMN()-1)&gt;='COSTOS VARIABLES'!$E$11,(COLUMN()-1)&lt;='COSTOS VARIABLES'!$F$11),'COSTOS VARIABLES'!$L$11,0))</f>
        <v>11.538462426035572</v>
      </c>
      <c r="L42" s="16">
        <f>IF('COSTOS VARIABLES'!$B$9&lt;&gt;"",0,IF(AND((COLUMN()-1)&gt;='COSTOS VARIABLES'!$E$11,(COLUMN()-1)&lt;='COSTOS VARIABLES'!$F$11),'COSTOS VARIABLES'!$L$11,0))</f>
        <v>11.538462426035572</v>
      </c>
      <c r="M42" s="16">
        <f>IF('COSTOS VARIABLES'!$B$9&lt;&gt;"",0,IF(AND((COLUMN()-1)&gt;='COSTOS VARIABLES'!$E$11,(COLUMN()-1)&lt;='COSTOS VARIABLES'!$F$11),'COSTOS VARIABLES'!$L$11,0))</f>
        <v>11.538462426035572</v>
      </c>
      <c r="N42" s="16">
        <f>IF('COSTOS VARIABLES'!$B$9&lt;&gt;"",0,IF(AND((COLUMN()-1)&gt;='COSTOS VARIABLES'!$E$11,(COLUMN()-1)&lt;='COSTOS VARIABLES'!$F$11),'COSTOS VARIABLES'!$L$11,0))</f>
        <v>11.538462426035572</v>
      </c>
      <c r="O42" s="16">
        <f>IF('COSTOS VARIABLES'!$B$9&lt;&gt;"",0,IF(AND((COLUMN()-1)&gt;='COSTOS VARIABLES'!$E$11,(COLUMN()-1)&lt;='COSTOS VARIABLES'!$F$11),'COSTOS VARIABLES'!$L$11,0))</f>
        <v>11.538462426035572</v>
      </c>
      <c r="P42" s="16">
        <f>IF('COSTOS VARIABLES'!$B$9&lt;&gt;"",0,IF(AND((COLUMN()-1)&gt;='COSTOS VARIABLES'!$E$11,(COLUMN()-1)&lt;='COSTOS VARIABLES'!$F$11),'COSTOS VARIABLES'!$L$11,0))</f>
        <v>11.538462426035572</v>
      </c>
      <c r="Q42" s="16">
        <f>IF('COSTOS VARIABLES'!$B$9&lt;&gt;"",0,IF(AND((COLUMN()-1)&gt;='COSTOS VARIABLES'!$E$11,(COLUMN()-1)&lt;='COSTOS VARIABLES'!$F$11),'COSTOS VARIABLES'!$L$11,0))</f>
        <v>11.538462426035572</v>
      </c>
      <c r="R42" s="16">
        <f>IF('COSTOS VARIABLES'!$B$9&lt;&gt;"",0,IF(AND((COLUMN()-1)&gt;='COSTOS VARIABLES'!$E$11,(COLUMN()-1)&lt;='COSTOS VARIABLES'!$F$11),'COSTOS VARIABLES'!$L$11,0))</f>
        <v>11.538462426035572</v>
      </c>
      <c r="S42" s="16">
        <f>IF('COSTOS VARIABLES'!$B$9&lt;&gt;"",0,IF(AND((COLUMN()-1)&gt;='COSTOS VARIABLES'!$E$11,(COLUMN()-1)&lt;='COSTOS VARIABLES'!$F$11),'COSTOS VARIABLES'!$L$11,0))</f>
        <v>11.538462426035572</v>
      </c>
      <c r="T42" s="16">
        <f>IF('COSTOS VARIABLES'!$B$9&lt;&gt;"",0,IF(AND((COLUMN()-1)&gt;='COSTOS VARIABLES'!$E$11,(COLUMN()-1)&lt;='COSTOS VARIABLES'!$F$11),'COSTOS VARIABLES'!$L$11,0))</f>
        <v>11.538462426035572</v>
      </c>
      <c r="U42" s="16">
        <f>IF('COSTOS VARIABLES'!$B$9&lt;&gt;"",0,IF(AND((COLUMN()-1)&gt;='COSTOS VARIABLES'!$E$11,(COLUMN()-1)&lt;='COSTOS VARIABLES'!$F$11),'COSTOS VARIABLES'!$L$11,0))</f>
        <v>11.538462426035572</v>
      </c>
      <c r="V42" s="16">
        <f>IF('COSTOS VARIABLES'!$B$9&lt;&gt;"",0,IF(AND((COLUMN()-1)&gt;='COSTOS VARIABLES'!$E$11,(COLUMN()-1)&lt;='COSTOS VARIABLES'!$F$11),'COSTOS VARIABLES'!$L$11,0))</f>
        <v>11.538462426035572</v>
      </c>
      <c r="W42" s="16">
        <f>IF('COSTOS VARIABLES'!$B$9&lt;&gt;"",0,IF(AND((COLUMN()-1)&gt;='COSTOS VARIABLES'!$E$11,(COLUMN()-1)&lt;='COSTOS VARIABLES'!$F$11),'COSTOS VARIABLES'!$L$11,0))</f>
        <v>11.538462426035572</v>
      </c>
      <c r="X42" s="16">
        <f>IF('COSTOS VARIABLES'!$B$9&lt;&gt;"",0,IF(AND((COLUMN()-1)&gt;='COSTOS VARIABLES'!$E$11,(COLUMN()-1)&lt;='COSTOS VARIABLES'!$F$11),'COSTOS VARIABLES'!$L$11,0))</f>
        <v>11.538462426035572</v>
      </c>
      <c r="Y42" s="16">
        <f>IF('COSTOS VARIABLES'!$B$9&lt;&gt;"",0,IF(AND((COLUMN()-1)&gt;='COSTOS VARIABLES'!$E$11,(COLUMN()-1)&lt;='COSTOS VARIABLES'!$F$11),'COSTOS VARIABLES'!$L$11,0))</f>
        <v>11.538462426035572</v>
      </c>
      <c r="Z42" s="16">
        <f>IF('COSTOS VARIABLES'!$B$9&lt;&gt;"",0,IF(AND((COLUMN()-1)&gt;='COSTOS VARIABLES'!$E$11,(COLUMN()-1)&lt;='COSTOS VARIABLES'!$F$11),'COSTOS VARIABLES'!$L$11,0))</f>
        <v>11.538462426035572</v>
      </c>
      <c r="AA42" s="16">
        <f>IF('COSTOS VARIABLES'!$B$9&lt;&gt;"",0,IF(AND((COLUMN()-1)&gt;='COSTOS VARIABLES'!$E$11,(COLUMN()-1)&lt;='COSTOS VARIABLES'!$F$11),'COSTOS VARIABLES'!$L$11,0))</f>
        <v>11.538462426035572</v>
      </c>
      <c r="AB42" s="16">
        <f>IF('COSTOS VARIABLES'!$B$9&lt;&gt;"",0,IF(AND((COLUMN()-1)&gt;='COSTOS VARIABLES'!$E$11,(COLUMN()-1)&lt;='COSTOS VARIABLES'!$F$11),'COSTOS VARIABLES'!$L$11,0))</f>
        <v>11.538462426035572</v>
      </c>
      <c r="AC42" s="16">
        <f>IF('COSTOS VARIABLES'!$B$9&lt;&gt;"",0,IF(AND((COLUMN()-1)&gt;='COSTOS VARIABLES'!$E$11,(COLUMN()-1)&lt;='COSTOS VARIABLES'!$F$11),'COSTOS VARIABLES'!$L$11,0))</f>
        <v>11.538462426035572</v>
      </c>
      <c r="AD42" s="16">
        <f>IF('COSTOS VARIABLES'!$B$9&lt;&gt;"",0,IF(AND((COLUMN()-1)&gt;='COSTOS VARIABLES'!$E$11,(COLUMN()-1)&lt;='COSTOS VARIABLES'!$F$11),'COSTOS VARIABLES'!$L$11,0))</f>
        <v>11.538462426035572</v>
      </c>
      <c r="AE42" s="16">
        <f>IF('COSTOS VARIABLES'!$B$9&lt;&gt;"",0,IF(AND((COLUMN()-1)&gt;='COSTOS VARIABLES'!$E$11,(COLUMN()-1)&lt;='COSTOS VARIABLES'!$F$11),'COSTOS VARIABLES'!$L$11,0))</f>
        <v>11.538462426035572</v>
      </c>
      <c r="AF42" s="16">
        <f>IF('COSTOS VARIABLES'!$B$9&lt;&gt;"",0,IF(AND((COLUMN()-1)&gt;='COSTOS VARIABLES'!$E$11,(COLUMN()-1)&lt;='COSTOS VARIABLES'!$F$11),'COSTOS VARIABLES'!$L$11,0))</f>
        <v>11.538462426035572</v>
      </c>
      <c r="AG42" s="16">
        <f>IF('COSTOS VARIABLES'!$B$9&lt;&gt;"",0,IF(AND((COLUMN()-1)&gt;='COSTOS VARIABLES'!$E$11,(COLUMN()-1)&lt;='COSTOS VARIABLES'!$F$11),'COSTOS VARIABLES'!$L$11,0))</f>
        <v>11.538462426035572</v>
      </c>
      <c r="AH42" s="16">
        <f>IF('COSTOS VARIABLES'!$B$9&lt;&gt;"",0,IF(AND((COLUMN()-1)&gt;='COSTOS VARIABLES'!$E$11,(COLUMN()-1)&lt;='COSTOS VARIABLES'!$F$11),'COSTOS VARIABLES'!$L$11,0))</f>
        <v>11.538462426035572</v>
      </c>
      <c r="AI42" s="16">
        <f>IF('COSTOS VARIABLES'!$B$9&lt;&gt;"",0,IF(AND((COLUMN()-1)&gt;='COSTOS VARIABLES'!$E$11,(COLUMN()-1)&lt;='COSTOS VARIABLES'!$F$11),'COSTOS VARIABLES'!$L$11,0))</f>
        <v>11.538462426035572</v>
      </c>
      <c r="AJ42" s="16">
        <f>IF('COSTOS VARIABLES'!$B$9&lt;&gt;"",0,IF(AND((COLUMN()-1)&gt;='COSTOS VARIABLES'!$E$11,(COLUMN()-1)&lt;='COSTOS VARIABLES'!$F$11),'COSTOS VARIABLES'!$L$11,0))</f>
        <v>11.538462426035572</v>
      </c>
      <c r="AK42" s="16">
        <f>IF('COSTOS VARIABLES'!$B$9&lt;&gt;"",0,IF(AND((COLUMN()-1)&gt;='COSTOS VARIABLES'!$E$11,(COLUMN()-1)&lt;='COSTOS VARIABLES'!$F$11),'COSTOS VARIABLES'!$L$11,0))</f>
        <v>11.538462426035572</v>
      </c>
      <c r="AL42" s="16">
        <f>IF('COSTOS VARIABLES'!$B$9&lt;&gt;"",0,IF(AND((COLUMN()-1)&gt;='COSTOS VARIABLES'!$E$11,(COLUMN()-1)&lt;='COSTOS VARIABLES'!$F$11),'COSTOS VARIABLES'!$L$11,0))</f>
        <v>11.538462426035572</v>
      </c>
      <c r="AM42" s="16">
        <f>IF('COSTOS VARIABLES'!$B$9&lt;&gt;"",0,IF(AND((COLUMN()-1)&gt;='COSTOS VARIABLES'!$E$11,(COLUMN()-1)&lt;='COSTOS VARIABLES'!$F$11),'COSTOS VARIABLES'!$L$11,0))</f>
        <v>11.538462426035572</v>
      </c>
      <c r="AN42" s="16">
        <f>IF('COSTOS VARIABLES'!$B$9&lt;&gt;"",0,IF(AND((COLUMN()-1)&gt;='COSTOS VARIABLES'!$E$11,(COLUMN()-1)&lt;='COSTOS VARIABLES'!$F$11),'COSTOS VARIABLES'!$L$11,0))</f>
        <v>11.538462426035572</v>
      </c>
      <c r="AO42" s="16">
        <f>IF('COSTOS VARIABLES'!$B$9&lt;&gt;"",0,IF(AND((COLUMN()-1)&gt;='COSTOS VARIABLES'!$E$11,(COLUMN()-1)&lt;='COSTOS VARIABLES'!$F$11),'COSTOS VARIABLES'!$L$11,0))</f>
        <v>11.538462426035572</v>
      </c>
      <c r="AP42" s="16">
        <f>IF('COSTOS VARIABLES'!$B$9&lt;&gt;"",0,IF(AND((COLUMN()-1)&gt;='COSTOS VARIABLES'!$E$11,(COLUMN()-1)&lt;='COSTOS VARIABLES'!$F$11),'COSTOS VARIABLES'!$L$11,0))</f>
        <v>11.538462426035572</v>
      </c>
      <c r="AQ42" s="16">
        <f>IF('COSTOS VARIABLES'!$B$9&lt;&gt;"",0,IF(AND((COLUMN()-1)&gt;='COSTOS VARIABLES'!$E$11,(COLUMN()-1)&lt;='COSTOS VARIABLES'!$F$11),'COSTOS VARIABLES'!$L$11,0))</f>
        <v>11.538462426035572</v>
      </c>
      <c r="AR42" s="16">
        <f>IF('COSTOS VARIABLES'!$B$9&lt;&gt;"",0,IF(AND((COLUMN()-1)&gt;='COSTOS VARIABLES'!$E$11,(COLUMN()-1)&lt;='COSTOS VARIABLES'!$F$11),'COSTOS VARIABLES'!$L$11,0))</f>
        <v>11.538462426035572</v>
      </c>
      <c r="AS42" s="16">
        <f>IF('COSTOS VARIABLES'!$B$9&lt;&gt;"",0,IF(AND((COLUMN()-1)&gt;='COSTOS VARIABLES'!$E$11,(COLUMN()-1)&lt;='COSTOS VARIABLES'!$F$11),'COSTOS VARIABLES'!$L$11,0))</f>
        <v>11.538462426035572</v>
      </c>
      <c r="AT42" s="16">
        <f>IF('COSTOS VARIABLES'!$B$9&lt;&gt;"",0,IF(AND((COLUMN()-1)&gt;='COSTOS VARIABLES'!$E$11,(COLUMN()-1)&lt;='COSTOS VARIABLES'!$F$11),'COSTOS VARIABLES'!$L$11,0))</f>
        <v>11.538462426035572</v>
      </c>
      <c r="AU42" s="16">
        <f>IF('COSTOS VARIABLES'!$B$9&lt;&gt;"",0,IF(AND((COLUMN()-1)&gt;='COSTOS VARIABLES'!$E$11,(COLUMN()-1)&lt;='COSTOS VARIABLES'!$F$11),'COSTOS VARIABLES'!$L$11,0))</f>
        <v>11.538462426035572</v>
      </c>
      <c r="AV42" s="16">
        <f>IF('COSTOS VARIABLES'!$B$9&lt;&gt;"",0,IF(AND((COLUMN()-1)&gt;='COSTOS VARIABLES'!$E$11,(COLUMN()-1)&lt;='COSTOS VARIABLES'!$F$11),'COSTOS VARIABLES'!$L$11,0))</f>
        <v>11.538462426035572</v>
      </c>
      <c r="AW42" s="16">
        <f>IF('COSTOS VARIABLES'!$B$9&lt;&gt;"",0,IF(AND((COLUMN()-1)&gt;='COSTOS VARIABLES'!$E$11,(COLUMN()-1)&lt;='COSTOS VARIABLES'!$F$11),'COSTOS VARIABLES'!$L$11,0))</f>
        <v>11.538462426035572</v>
      </c>
      <c r="AX42" s="16">
        <f>IF('COSTOS VARIABLES'!$B$9&lt;&gt;"",0,IF(AND((COLUMN()-1)&gt;='COSTOS VARIABLES'!$E$11,(COLUMN()-1)&lt;='COSTOS VARIABLES'!$F$11),'COSTOS VARIABLES'!$L$11,0))</f>
        <v>11.538462426035572</v>
      </c>
      <c r="AY42" s="16">
        <f>IF('COSTOS VARIABLES'!$B$9&lt;&gt;"",0,IF(AND((COLUMN()-1)&gt;='COSTOS VARIABLES'!$E$11,(COLUMN()-1)&lt;='COSTOS VARIABLES'!$F$11),'COSTOS VARIABLES'!$L$11,0))</f>
        <v>11.538462426035572</v>
      </c>
      <c r="AZ42" s="16">
        <f>IF('COSTOS VARIABLES'!$B$9&lt;&gt;"",0,IF(AND((COLUMN()-1)&gt;='COSTOS VARIABLES'!$E$11,(COLUMN()-1)&lt;='COSTOS VARIABLES'!$F$11),'COSTOS VARIABLES'!$L$11,0))</f>
        <v>11.538462426035572</v>
      </c>
      <c r="BA42" s="16">
        <f>IF('COSTOS VARIABLES'!$B$9&lt;&gt;"",0,IF(AND((COLUMN()-1)&gt;='COSTOS VARIABLES'!$E$11,(COLUMN()-1)&lt;='COSTOS VARIABLES'!$F$11),'COSTOS VARIABLES'!$L$11,0))</f>
        <v>11.538462426035572</v>
      </c>
    </row>
    <row r="43" spans="1:53" x14ac:dyDescent="0.35">
      <c r="A43" s="50" t="s">
        <v>372</v>
      </c>
      <c r="B43" s="67" t="str">
        <f>IF(AND((COLUMN()-1)&gt;='COSTOS VARIABLES'!$E$12,(COLUMN()-1)&lt;='COSTOS VARIABLES'!$F$12),'COSTOS VARIABLES'!$L$12,0)</f>
        <v/>
      </c>
      <c r="C43" s="67" t="str">
        <f>IF(AND((COLUMN()-1)&gt;='COSTOS VARIABLES'!$E$12,(COLUMN()-1)&lt;='COSTOS VARIABLES'!$F$12),'COSTOS VARIABLES'!$L$12,0)</f>
        <v/>
      </c>
      <c r="D43" s="67" t="str">
        <f>IF(AND((COLUMN()-1)&gt;='COSTOS VARIABLES'!$E$12,(COLUMN()-1)&lt;='COSTOS VARIABLES'!$F$12),'COSTOS VARIABLES'!$L$12,0)</f>
        <v/>
      </c>
      <c r="E43" s="67" t="str">
        <f>IF(AND((COLUMN()-1)&gt;='COSTOS VARIABLES'!$E$12,(COLUMN()-1)&lt;='COSTOS VARIABLES'!$F$12),'COSTOS VARIABLES'!$L$12,0)</f>
        <v/>
      </c>
      <c r="F43" s="67" t="str">
        <f>IF(AND((COLUMN()-1)&gt;='COSTOS VARIABLES'!$E$12,(COLUMN()-1)&lt;='COSTOS VARIABLES'!$F$12),'COSTOS VARIABLES'!$L$12,0)</f>
        <v/>
      </c>
      <c r="G43" s="67" t="str">
        <f>IF(AND((COLUMN()-1)&gt;='COSTOS VARIABLES'!$E$12,(COLUMN()-1)&lt;='COSTOS VARIABLES'!$F$12),'COSTOS VARIABLES'!$L$12,0)</f>
        <v/>
      </c>
      <c r="H43" s="67" t="str">
        <f>IF(AND((COLUMN()-1)&gt;='COSTOS VARIABLES'!$E$12,(COLUMN()-1)&lt;='COSTOS VARIABLES'!$F$12),'COSTOS VARIABLES'!$L$12,0)</f>
        <v/>
      </c>
      <c r="I43" s="67" t="str">
        <f>IF(AND((COLUMN()-1)&gt;='COSTOS VARIABLES'!$E$12,(COLUMN()-1)&lt;='COSTOS VARIABLES'!$F$12),'COSTOS VARIABLES'!$L$12,0)</f>
        <v/>
      </c>
      <c r="J43" s="67" t="str">
        <f>IF(AND((COLUMN()-1)&gt;='COSTOS VARIABLES'!$E$12,(COLUMN()-1)&lt;='COSTOS VARIABLES'!$F$12),'COSTOS VARIABLES'!$L$12,0)</f>
        <v/>
      </c>
      <c r="K43" s="67" t="str">
        <f>IF(AND((COLUMN()-1)&gt;='COSTOS VARIABLES'!$E$12,(COLUMN()-1)&lt;='COSTOS VARIABLES'!$F$12),'COSTOS VARIABLES'!$L$12,0)</f>
        <v/>
      </c>
      <c r="L43" s="67" t="str">
        <f>IF(AND((COLUMN()-1)&gt;='COSTOS VARIABLES'!$E$12,(COLUMN()-1)&lt;='COSTOS VARIABLES'!$F$12),'COSTOS VARIABLES'!$L$12,0)</f>
        <v/>
      </c>
      <c r="M43" s="67" t="str">
        <f>IF(AND((COLUMN()-1)&gt;='COSTOS VARIABLES'!$E$12,(COLUMN()-1)&lt;='COSTOS VARIABLES'!$F$12),'COSTOS VARIABLES'!$L$12,0)</f>
        <v/>
      </c>
      <c r="N43" s="67" t="str">
        <f>IF(AND((COLUMN()-1)&gt;='COSTOS VARIABLES'!$E$12,(COLUMN()-1)&lt;='COSTOS VARIABLES'!$F$12),'COSTOS VARIABLES'!$L$12,0)</f>
        <v/>
      </c>
      <c r="O43" s="67" t="str">
        <f>IF(AND((COLUMN()-1)&gt;='COSTOS VARIABLES'!$E$12,(COLUMN()-1)&lt;='COSTOS VARIABLES'!$F$12),'COSTOS VARIABLES'!$L$12,0)</f>
        <v/>
      </c>
      <c r="P43" s="67" t="str">
        <f>IF(AND((COLUMN()-1)&gt;='COSTOS VARIABLES'!$E$12,(COLUMN()-1)&lt;='COSTOS VARIABLES'!$F$12),'COSTOS VARIABLES'!$L$12,0)</f>
        <v/>
      </c>
      <c r="Q43" s="67" t="str">
        <f>IF(AND((COLUMN()-1)&gt;='COSTOS VARIABLES'!$E$12,(COLUMN()-1)&lt;='COSTOS VARIABLES'!$F$12),'COSTOS VARIABLES'!$L$12,0)</f>
        <v/>
      </c>
      <c r="R43" s="67" t="str">
        <f>IF(AND((COLUMN()-1)&gt;='COSTOS VARIABLES'!$E$12,(COLUMN()-1)&lt;='COSTOS VARIABLES'!$F$12),'COSTOS VARIABLES'!$L$12,0)</f>
        <v/>
      </c>
      <c r="S43" s="67" t="str">
        <f>IF(AND((COLUMN()-1)&gt;='COSTOS VARIABLES'!$E$12,(COLUMN()-1)&lt;='COSTOS VARIABLES'!$F$12),'COSTOS VARIABLES'!$L$12,0)</f>
        <v/>
      </c>
      <c r="T43" s="67" t="str">
        <f>IF(AND((COLUMN()-1)&gt;='COSTOS VARIABLES'!$E$12,(COLUMN()-1)&lt;='COSTOS VARIABLES'!$F$12),'COSTOS VARIABLES'!$L$12,0)</f>
        <v/>
      </c>
      <c r="U43" s="67" t="str">
        <f>IF(AND((COLUMN()-1)&gt;='COSTOS VARIABLES'!$E$12,(COLUMN()-1)&lt;='COSTOS VARIABLES'!$F$12),'COSTOS VARIABLES'!$L$12,0)</f>
        <v/>
      </c>
      <c r="V43" s="67" t="str">
        <f>IF(AND((COLUMN()-1)&gt;='COSTOS VARIABLES'!$E$12,(COLUMN()-1)&lt;='COSTOS VARIABLES'!$F$12),'COSTOS VARIABLES'!$L$12,0)</f>
        <v/>
      </c>
      <c r="W43" s="67" t="str">
        <f>IF(AND((COLUMN()-1)&gt;='COSTOS VARIABLES'!$E$12,(COLUMN()-1)&lt;='COSTOS VARIABLES'!$F$12),'COSTOS VARIABLES'!$L$12,0)</f>
        <v/>
      </c>
      <c r="X43" s="67" t="str">
        <f>IF(AND((COLUMN()-1)&gt;='COSTOS VARIABLES'!$E$12,(COLUMN()-1)&lt;='COSTOS VARIABLES'!$F$12),'COSTOS VARIABLES'!$L$12,0)</f>
        <v/>
      </c>
      <c r="Y43" s="67" t="str">
        <f>IF(AND((COLUMN()-1)&gt;='COSTOS VARIABLES'!$E$12,(COLUMN()-1)&lt;='COSTOS VARIABLES'!$F$12),'COSTOS VARIABLES'!$L$12,0)</f>
        <v/>
      </c>
      <c r="Z43" s="67" t="str">
        <f>IF(AND((COLUMN()-1)&gt;='COSTOS VARIABLES'!$E$12,(COLUMN()-1)&lt;='COSTOS VARIABLES'!$F$12),'COSTOS VARIABLES'!$L$12,0)</f>
        <v/>
      </c>
      <c r="AA43" s="67" t="str">
        <f>IF(AND((COLUMN()-1)&gt;='COSTOS VARIABLES'!$E$12,(COLUMN()-1)&lt;='COSTOS VARIABLES'!$F$12),'COSTOS VARIABLES'!$L$12,0)</f>
        <v/>
      </c>
      <c r="AB43" s="67" t="str">
        <f>IF(AND((COLUMN()-1)&gt;='COSTOS VARIABLES'!$E$12,(COLUMN()-1)&lt;='COSTOS VARIABLES'!$F$12),'COSTOS VARIABLES'!$L$12,0)</f>
        <v/>
      </c>
      <c r="AC43" s="67" t="str">
        <f>IF(AND((COLUMN()-1)&gt;='COSTOS VARIABLES'!$E$12,(COLUMN()-1)&lt;='COSTOS VARIABLES'!$F$12),'COSTOS VARIABLES'!$L$12,0)</f>
        <v/>
      </c>
      <c r="AD43" s="67" t="str">
        <f>IF(AND((COLUMN()-1)&gt;='COSTOS VARIABLES'!$E$12,(COLUMN()-1)&lt;='COSTOS VARIABLES'!$F$12),'COSTOS VARIABLES'!$L$12,0)</f>
        <v/>
      </c>
      <c r="AE43" s="67" t="str">
        <f>IF(AND((COLUMN()-1)&gt;='COSTOS VARIABLES'!$E$12,(COLUMN()-1)&lt;='COSTOS VARIABLES'!$F$12),'COSTOS VARIABLES'!$L$12,0)</f>
        <v/>
      </c>
      <c r="AF43" s="67" t="str">
        <f>IF(AND((COLUMN()-1)&gt;='COSTOS VARIABLES'!$E$12,(COLUMN()-1)&lt;='COSTOS VARIABLES'!$F$12),'COSTOS VARIABLES'!$L$12,0)</f>
        <v/>
      </c>
      <c r="AG43" s="67" t="str">
        <f>IF(AND((COLUMN()-1)&gt;='COSTOS VARIABLES'!$E$12,(COLUMN()-1)&lt;='COSTOS VARIABLES'!$F$12),'COSTOS VARIABLES'!$L$12,0)</f>
        <v/>
      </c>
      <c r="AH43" s="67" t="str">
        <f>IF(AND((COLUMN()-1)&gt;='COSTOS VARIABLES'!$E$12,(COLUMN()-1)&lt;='COSTOS VARIABLES'!$F$12),'COSTOS VARIABLES'!$L$12,0)</f>
        <v/>
      </c>
      <c r="AI43" s="67" t="str">
        <f>IF(AND((COLUMN()-1)&gt;='COSTOS VARIABLES'!$E$12,(COLUMN()-1)&lt;='COSTOS VARIABLES'!$F$12),'COSTOS VARIABLES'!$L$12,0)</f>
        <v/>
      </c>
      <c r="AJ43" s="67" t="str">
        <f>IF(AND((COLUMN()-1)&gt;='COSTOS VARIABLES'!$E$12,(COLUMN()-1)&lt;='COSTOS VARIABLES'!$F$12),'COSTOS VARIABLES'!$L$12,0)</f>
        <v/>
      </c>
      <c r="AK43" s="67" t="str">
        <f>IF(AND((COLUMN()-1)&gt;='COSTOS VARIABLES'!$E$12,(COLUMN()-1)&lt;='COSTOS VARIABLES'!$F$12),'COSTOS VARIABLES'!$L$12,0)</f>
        <v/>
      </c>
      <c r="AL43" s="67" t="str">
        <f>IF(AND((COLUMN()-1)&gt;='COSTOS VARIABLES'!$E$12,(COLUMN()-1)&lt;='COSTOS VARIABLES'!$F$12),'COSTOS VARIABLES'!$L$12,0)</f>
        <v/>
      </c>
      <c r="AM43" s="67" t="str">
        <f>IF(AND((COLUMN()-1)&gt;='COSTOS VARIABLES'!$E$12,(COLUMN()-1)&lt;='COSTOS VARIABLES'!$F$12),'COSTOS VARIABLES'!$L$12,0)</f>
        <v/>
      </c>
      <c r="AN43" s="67" t="str">
        <f>IF(AND((COLUMN()-1)&gt;='COSTOS VARIABLES'!$E$12,(COLUMN()-1)&lt;='COSTOS VARIABLES'!$F$12),'COSTOS VARIABLES'!$L$12,0)</f>
        <v/>
      </c>
      <c r="AO43" s="67" t="str">
        <f>IF(AND((COLUMN()-1)&gt;='COSTOS VARIABLES'!$E$12,(COLUMN()-1)&lt;='COSTOS VARIABLES'!$F$12),'COSTOS VARIABLES'!$L$12,0)</f>
        <v/>
      </c>
      <c r="AP43" s="67" t="str">
        <f>IF(AND((COLUMN()-1)&gt;='COSTOS VARIABLES'!$E$12,(COLUMN()-1)&lt;='COSTOS VARIABLES'!$F$12),'COSTOS VARIABLES'!$L$12,0)</f>
        <v/>
      </c>
      <c r="AQ43" s="67" t="str">
        <f>IF(AND((COLUMN()-1)&gt;='COSTOS VARIABLES'!$E$12,(COLUMN()-1)&lt;='COSTOS VARIABLES'!$F$12),'COSTOS VARIABLES'!$L$12,0)</f>
        <v/>
      </c>
      <c r="AR43" s="67" t="str">
        <f>IF(AND((COLUMN()-1)&gt;='COSTOS VARIABLES'!$E$12,(COLUMN()-1)&lt;='COSTOS VARIABLES'!$F$12),'COSTOS VARIABLES'!$L$12,0)</f>
        <v/>
      </c>
      <c r="AS43" s="67" t="str">
        <f>IF(AND((COLUMN()-1)&gt;='COSTOS VARIABLES'!$E$12,(COLUMN()-1)&lt;='COSTOS VARIABLES'!$F$12),'COSTOS VARIABLES'!$L$12,0)</f>
        <v/>
      </c>
      <c r="AT43" s="67" t="str">
        <f>IF(AND((COLUMN()-1)&gt;='COSTOS VARIABLES'!$E$12,(COLUMN()-1)&lt;='COSTOS VARIABLES'!$F$12),'COSTOS VARIABLES'!$L$12,0)</f>
        <v/>
      </c>
      <c r="AU43" s="67" t="str">
        <f>IF(AND((COLUMN()-1)&gt;='COSTOS VARIABLES'!$E$12,(COLUMN()-1)&lt;='COSTOS VARIABLES'!$F$12),'COSTOS VARIABLES'!$L$12,0)</f>
        <v/>
      </c>
      <c r="AV43" s="67" t="str">
        <f>IF(AND((COLUMN()-1)&gt;='COSTOS VARIABLES'!$E$12,(COLUMN()-1)&lt;='COSTOS VARIABLES'!$F$12),'COSTOS VARIABLES'!$L$12,0)</f>
        <v/>
      </c>
      <c r="AW43" s="67" t="str">
        <f>IF(AND((COLUMN()-1)&gt;='COSTOS VARIABLES'!$E$12,(COLUMN()-1)&lt;='COSTOS VARIABLES'!$F$12),'COSTOS VARIABLES'!$L$12,0)</f>
        <v/>
      </c>
      <c r="AX43" s="67" t="str">
        <f>IF(AND((COLUMN()-1)&gt;='COSTOS VARIABLES'!$E$12,(COLUMN()-1)&lt;='COSTOS VARIABLES'!$F$12),'COSTOS VARIABLES'!$L$12,0)</f>
        <v/>
      </c>
      <c r="AY43" s="67" t="str">
        <f>IF(AND((COLUMN()-1)&gt;='COSTOS VARIABLES'!$E$12,(COLUMN()-1)&lt;='COSTOS VARIABLES'!$F$12),'COSTOS VARIABLES'!$L$12,0)</f>
        <v/>
      </c>
      <c r="AZ43" s="67" t="str">
        <f>IF(AND((COLUMN()-1)&gt;='COSTOS VARIABLES'!$E$12,(COLUMN()-1)&lt;='COSTOS VARIABLES'!$F$12),'COSTOS VARIABLES'!$L$12,0)</f>
        <v/>
      </c>
      <c r="BA43" s="67" t="str">
        <f>IF(AND((COLUMN()-1)&gt;='COSTOS VARIABLES'!$E$12,(COLUMN()-1)&lt;='COSTOS VARIABLES'!$F$12),'COSTOS VARIABLES'!$L$12,0)</f>
        <v/>
      </c>
    </row>
    <row r="44" spans="1:53" x14ac:dyDescent="0.35">
      <c r="A44" s="38" t="s">
        <v>373</v>
      </c>
      <c r="B44" s="16">
        <f>IF('COSTOS VARIABLES'!$B$12&lt;&gt;"",0,IF(AND((COLUMN()-1)&gt;='COSTOS VARIABLES'!$E$13,(COLUMN()-1)&lt;='COSTOS VARIABLES'!$F$13),'COSTOS VARIABLES'!$L$13,0))</f>
        <v>9.2307699408284574</v>
      </c>
      <c r="C44" s="16">
        <f>IF('COSTOS VARIABLES'!$B$12&lt;&gt;"",0,IF(AND((COLUMN()-1)&gt;='COSTOS VARIABLES'!$E$13,(COLUMN()-1)&lt;='COSTOS VARIABLES'!$F$13),'COSTOS VARIABLES'!$L$13,0))</f>
        <v>9.2307699408284574</v>
      </c>
      <c r="D44" s="16">
        <f>IF('COSTOS VARIABLES'!$B$12&lt;&gt;"",0,IF(AND((COLUMN()-1)&gt;='COSTOS VARIABLES'!$E$13,(COLUMN()-1)&lt;='COSTOS VARIABLES'!$F$13),'COSTOS VARIABLES'!$L$13,0))</f>
        <v>9.2307699408284574</v>
      </c>
      <c r="E44" s="16">
        <f>IF('COSTOS VARIABLES'!$B$12&lt;&gt;"",0,IF(AND((COLUMN()-1)&gt;='COSTOS VARIABLES'!$E$13,(COLUMN()-1)&lt;='COSTOS VARIABLES'!$F$13),'COSTOS VARIABLES'!$L$13,0))</f>
        <v>9.2307699408284574</v>
      </c>
      <c r="F44" s="16">
        <f>IF('COSTOS VARIABLES'!$B$12&lt;&gt;"",0,IF(AND((COLUMN()-1)&gt;='COSTOS VARIABLES'!$E$13,(COLUMN()-1)&lt;='COSTOS VARIABLES'!$F$13),'COSTOS VARIABLES'!$L$13,0))</f>
        <v>9.2307699408284574</v>
      </c>
      <c r="G44" s="16">
        <f>IF('COSTOS VARIABLES'!$B$12&lt;&gt;"",0,IF(AND((COLUMN()-1)&gt;='COSTOS VARIABLES'!$E$13,(COLUMN()-1)&lt;='COSTOS VARIABLES'!$F$13),'COSTOS VARIABLES'!$L$13,0))</f>
        <v>9.2307699408284574</v>
      </c>
      <c r="H44" s="16">
        <f>IF('COSTOS VARIABLES'!$B$12&lt;&gt;"",0,IF(AND((COLUMN()-1)&gt;='COSTOS VARIABLES'!$E$13,(COLUMN()-1)&lt;='COSTOS VARIABLES'!$F$13),'COSTOS VARIABLES'!$L$13,0))</f>
        <v>9.2307699408284574</v>
      </c>
      <c r="I44" s="16">
        <f>IF('COSTOS VARIABLES'!$B$12&lt;&gt;"",0,IF(AND((COLUMN()-1)&gt;='COSTOS VARIABLES'!$E$13,(COLUMN()-1)&lt;='COSTOS VARIABLES'!$F$13),'COSTOS VARIABLES'!$L$13,0))</f>
        <v>9.2307699408284574</v>
      </c>
      <c r="J44" s="16">
        <f>IF('COSTOS VARIABLES'!$B$12&lt;&gt;"",0,IF(AND((COLUMN()-1)&gt;='COSTOS VARIABLES'!$E$13,(COLUMN()-1)&lt;='COSTOS VARIABLES'!$F$13),'COSTOS VARIABLES'!$L$13,0))</f>
        <v>9.2307699408284574</v>
      </c>
      <c r="K44" s="16">
        <f>IF('COSTOS VARIABLES'!$B$12&lt;&gt;"",0,IF(AND((COLUMN()-1)&gt;='COSTOS VARIABLES'!$E$13,(COLUMN()-1)&lt;='COSTOS VARIABLES'!$F$13),'COSTOS VARIABLES'!$L$13,0))</f>
        <v>9.2307699408284574</v>
      </c>
      <c r="L44" s="16">
        <f>IF('COSTOS VARIABLES'!$B$12&lt;&gt;"",0,IF(AND((COLUMN()-1)&gt;='COSTOS VARIABLES'!$E$13,(COLUMN()-1)&lt;='COSTOS VARIABLES'!$F$13),'COSTOS VARIABLES'!$L$13,0))</f>
        <v>9.2307699408284574</v>
      </c>
      <c r="M44" s="16">
        <f>IF('COSTOS VARIABLES'!$B$12&lt;&gt;"",0,IF(AND((COLUMN()-1)&gt;='COSTOS VARIABLES'!$E$13,(COLUMN()-1)&lt;='COSTOS VARIABLES'!$F$13),'COSTOS VARIABLES'!$L$13,0))</f>
        <v>9.2307699408284574</v>
      </c>
      <c r="N44" s="16">
        <f>IF('COSTOS VARIABLES'!$B$12&lt;&gt;"",0,IF(AND((COLUMN()-1)&gt;='COSTOS VARIABLES'!$E$13,(COLUMN()-1)&lt;='COSTOS VARIABLES'!$F$13),'COSTOS VARIABLES'!$L$13,0))</f>
        <v>9.2307699408284574</v>
      </c>
      <c r="O44" s="16">
        <f>IF('COSTOS VARIABLES'!$B$12&lt;&gt;"",0,IF(AND((COLUMN()-1)&gt;='COSTOS VARIABLES'!$E$13,(COLUMN()-1)&lt;='COSTOS VARIABLES'!$F$13),'COSTOS VARIABLES'!$L$13,0))</f>
        <v>9.2307699408284574</v>
      </c>
      <c r="P44" s="16">
        <f>IF('COSTOS VARIABLES'!$B$12&lt;&gt;"",0,IF(AND((COLUMN()-1)&gt;='COSTOS VARIABLES'!$E$13,(COLUMN()-1)&lt;='COSTOS VARIABLES'!$F$13),'COSTOS VARIABLES'!$L$13,0))</f>
        <v>9.2307699408284574</v>
      </c>
      <c r="Q44" s="16">
        <f>IF('COSTOS VARIABLES'!$B$12&lt;&gt;"",0,IF(AND((COLUMN()-1)&gt;='COSTOS VARIABLES'!$E$13,(COLUMN()-1)&lt;='COSTOS VARIABLES'!$F$13),'COSTOS VARIABLES'!$L$13,0))</f>
        <v>9.2307699408284574</v>
      </c>
      <c r="R44" s="16">
        <f>IF('COSTOS VARIABLES'!$B$12&lt;&gt;"",0,IF(AND((COLUMN()-1)&gt;='COSTOS VARIABLES'!$E$13,(COLUMN()-1)&lt;='COSTOS VARIABLES'!$F$13),'COSTOS VARIABLES'!$L$13,0))</f>
        <v>9.2307699408284574</v>
      </c>
      <c r="S44" s="16">
        <f>IF('COSTOS VARIABLES'!$B$12&lt;&gt;"",0,IF(AND((COLUMN()-1)&gt;='COSTOS VARIABLES'!$E$13,(COLUMN()-1)&lt;='COSTOS VARIABLES'!$F$13),'COSTOS VARIABLES'!$L$13,0))</f>
        <v>9.2307699408284574</v>
      </c>
      <c r="T44" s="16">
        <f>IF('COSTOS VARIABLES'!$B$12&lt;&gt;"",0,IF(AND((COLUMN()-1)&gt;='COSTOS VARIABLES'!$E$13,(COLUMN()-1)&lt;='COSTOS VARIABLES'!$F$13),'COSTOS VARIABLES'!$L$13,0))</f>
        <v>9.2307699408284574</v>
      </c>
      <c r="U44" s="16">
        <f>IF('COSTOS VARIABLES'!$B$12&lt;&gt;"",0,IF(AND((COLUMN()-1)&gt;='COSTOS VARIABLES'!$E$13,(COLUMN()-1)&lt;='COSTOS VARIABLES'!$F$13),'COSTOS VARIABLES'!$L$13,0))</f>
        <v>9.2307699408284574</v>
      </c>
      <c r="V44" s="16">
        <f>IF('COSTOS VARIABLES'!$B$12&lt;&gt;"",0,IF(AND((COLUMN()-1)&gt;='COSTOS VARIABLES'!$E$13,(COLUMN()-1)&lt;='COSTOS VARIABLES'!$F$13),'COSTOS VARIABLES'!$L$13,0))</f>
        <v>9.2307699408284574</v>
      </c>
      <c r="W44" s="16">
        <f>IF('COSTOS VARIABLES'!$B$12&lt;&gt;"",0,IF(AND((COLUMN()-1)&gt;='COSTOS VARIABLES'!$E$13,(COLUMN()-1)&lt;='COSTOS VARIABLES'!$F$13),'COSTOS VARIABLES'!$L$13,0))</f>
        <v>9.2307699408284574</v>
      </c>
      <c r="X44" s="16">
        <f>IF('COSTOS VARIABLES'!$B$12&lt;&gt;"",0,IF(AND((COLUMN()-1)&gt;='COSTOS VARIABLES'!$E$13,(COLUMN()-1)&lt;='COSTOS VARIABLES'!$F$13),'COSTOS VARIABLES'!$L$13,0))</f>
        <v>9.2307699408284574</v>
      </c>
      <c r="Y44" s="16">
        <f>IF('COSTOS VARIABLES'!$B$12&lt;&gt;"",0,IF(AND((COLUMN()-1)&gt;='COSTOS VARIABLES'!$E$13,(COLUMN()-1)&lt;='COSTOS VARIABLES'!$F$13),'COSTOS VARIABLES'!$L$13,0))</f>
        <v>9.2307699408284574</v>
      </c>
      <c r="Z44" s="16">
        <f>IF('COSTOS VARIABLES'!$B$12&lt;&gt;"",0,IF(AND((COLUMN()-1)&gt;='COSTOS VARIABLES'!$E$13,(COLUMN()-1)&lt;='COSTOS VARIABLES'!$F$13),'COSTOS VARIABLES'!$L$13,0))</f>
        <v>9.2307699408284574</v>
      </c>
      <c r="AA44" s="16">
        <f>IF('COSTOS VARIABLES'!$B$12&lt;&gt;"",0,IF(AND((COLUMN()-1)&gt;='COSTOS VARIABLES'!$E$13,(COLUMN()-1)&lt;='COSTOS VARIABLES'!$F$13),'COSTOS VARIABLES'!$L$13,0))</f>
        <v>9.2307699408284574</v>
      </c>
      <c r="AB44" s="16">
        <f>IF('COSTOS VARIABLES'!$B$12&lt;&gt;"",0,IF(AND((COLUMN()-1)&gt;='COSTOS VARIABLES'!$E$13,(COLUMN()-1)&lt;='COSTOS VARIABLES'!$F$13),'COSTOS VARIABLES'!$L$13,0))</f>
        <v>9.2307699408284574</v>
      </c>
      <c r="AC44" s="16">
        <f>IF('COSTOS VARIABLES'!$B$12&lt;&gt;"",0,IF(AND((COLUMN()-1)&gt;='COSTOS VARIABLES'!$E$13,(COLUMN()-1)&lt;='COSTOS VARIABLES'!$F$13),'COSTOS VARIABLES'!$L$13,0))</f>
        <v>9.2307699408284574</v>
      </c>
      <c r="AD44" s="16">
        <f>IF('COSTOS VARIABLES'!$B$12&lt;&gt;"",0,IF(AND((COLUMN()-1)&gt;='COSTOS VARIABLES'!$E$13,(COLUMN()-1)&lt;='COSTOS VARIABLES'!$F$13),'COSTOS VARIABLES'!$L$13,0))</f>
        <v>9.2307699408284574</v>
      </c>
      <c r="AE44" s="16">
        <f>IF('COSTOS VARIABLES'!$B$12&lt;&gt;"",0,IF(AND((COLUMN()-1)&gt;='COSTOS VARIABLES'!$E$13,(COLUMN()-1)&lt;='COSTOS VARIABLES'!$F$13),'COSTOS VARIABLES'!$L$13,0))</f>
        <v>9.2307699408284574</v>
      </c>
      <c r="AF44" s="16">
        <f>IF('COSTOS VARIABLES'!$B$12&lt;&gt;"",0,IF(AND((COLUMN()-1)&gt;='COSTOS VARIABLES'!$E$13,(COLUMN()-1)&lt;='COSTOS VARIABLES'!$F$13),'COSTOS VARIABLES'!$L$13,0))</f>
        <v>9.2307699408284574</v>
      </c>
      <c r="AG44" s="16">
        <f>IF('COSTOS VARIABLES'!$B$12&lt;&gt;"",0,IF(AND((COLUMN()-1)&gt;='COSTOS VARIABLES'!$E$13,(COLUMN()-1)&lt;='COSTOS VARIABLES'!$F$13),'COSTOS VARIABLES'!$L$13,0))</f>
        <v>9.2307699408284574</v>
      </c>
      <c r="AH44" s="16">
        <f>IF('COSTOS VARIABLES'!$B$12&lt;&gt;"",0,IF(AND((COLUMN()-1)&gt;='COSTOS VARIABLES'!$E$13,(COLUMN()-1)&lt;='COSTOS VARIABLES'!$F$13),'COSTOS VARIABLES'!$L$13,0))</f>
        <v>9.2307699408284574</v>
      </c>
      <c r="AI44" s="16">
        <f>IF('COSTOS VARIABLES'!$B$12&lt;&gt;"",0,IF(AND((COLUMN()-1)&gt;='COSTOS VARIABLES'!$E$13,(COLUMN()-1)&lt;='COSTOS VARIABLES'!$F$13),'COSTOS VARIABLES'!$L$13,0))</f>
        <v>9.2307699408284574</v>
      </c>
      <c r="AJ44" s="16">
        <f>IF('COSTOS VARIABLES'!$B$12&lt;&gt;"",0,IF(AND((COLUMN()-1)&gt;='COSTOS VARIABLES'!$E$13,(COLUMN()-1)&lt;='COSTOS VARIABLES'!$F$13),'COSTOS VARIABLES'!$L$13,0))</f>
        <v>9.2307699408284574</v>
      </c>
      <c r="AK44" s="16">
        <f>IF('COSTOS VARIABLES'!$B$12&lt;&gt;"",0,IF(AND((COLUMN()-1)&gt;='COSTOS VARIABLES'!$E$13,(COLUMN()-1)&lt;='COSTOS VARIABLES'!$F$13),'COSTOS VARIABLES'!$L$13,0))</f>
        <v>9.2307699408284574</v>
      </c>
      <c r="AL44" s="16">
        <f>IF('COSTOS VARIABLES'!$B$12&lt;&gt;"",0,IF(AND((COLUMN()-1)&gt;='COSTOS VARIABLES'!$E$13,(COLUMN()-1)&lt;='COSTOS VARIABLES'!$F$13),'COSTOS VARIABLES'!$L$13,0))</f>
        <v>9.2307699408284574</v>
      </c>
      <c r="AM44" s="16">
        <f>IF('COSTOS VARIABLES'!$B$12&lt;&gt;"",0,IF(AND((COLUMN()-1)&gt;='COSTOS VARIABLES'!$E$13,(COLUMN()-1)&lt;='COSTOS VARIABLES'!$F$13),'COSTOS VARIABLES'!$L$13,0))</f>
        <v>9.2307699408284574</v>
      </c>
      <c r="AN44" s="16">
        <f>IF('COSTOS VARIABLES'!$B$12&lt;&gt;"",0,IF(AND((COLUMN()-1)&gt;='COSTOS VARIABLES'!$E$13,(COLUMN()-1)&lt;='COSTOS VARIABLES'!$F$13),'COSTOS VARIABLES'!$L$13,0))</f>
        <v>9.2307699408284574</v>
      </c>
      <c r="AO44" s="16">
        <f>IF('COSTOS VARIABLES'!$B$12&lt;&gt;"",0,IF(AND((COLUMN()-1)&gt;='COSTOS VARIABLES'!$E$13,(COLUMN()-1)&lt;='COSTOS VARIABLES'!$F$13),'COSTOS VARIABLES'!$L$13,0))</f>
        <v>9.2307699408284574</v>
      </c>
      <c r="AP44" s="16">
        <f>IF('COSTOS VARIABLES'!$B$12&lt;&gt;"",0,IF(AND((COLUMN()-1)&gt;='COSTOS VARIABLES'!$E$13,(COLUMN()-1)&lt;='COSTOS VARIABLES'!$F$13),'COSTOS VARIABLES'!$L$13,0))</f>
        <v>9.2307699408284574</v>
      </c>
      <c r="AQ44" s="16">
        <f>IF('COSTOS VARIABLES'!$B$12&lt;&gt;"",0,IF(AND((COLUMN()-1)&gt;='COSTOS VARIABLES'!$E$13,(COLUMN()-1)&lt;='COSTOS VARIABLES'!$F$13),'COSTOS VARIABLES'!$L$13,0))</f>
        <v>9.2307699408284574</v>
      </c>
      <c r="AR44" s="16">
        <f>IF('COSTOS VARIABLES'!$B$12&lt;&gt;"",0,IF(AND((COLUMN()-1)&gt;='COSTOS VARIABLES'!$E$13,(COLUMN()-1)&lt;='COSTOS VARIABLES'!$F$13),'COSTOS VARIABLES'!$L$13,0))</f>
        <v>9.2307699408284574</v>
      </c>
      <c r="AS44" s="16">
        <f>IF('COSTOS VARIABLES'!$B$12&lt;&gt;"",0,IF(AND((COLUMN()-1)&gt;='COSTOS VARIABLES'!$E$13,(COLUMN()-1)&lt;='COSTOS VARIABLES'!$F$13),'COSTOS VARIABLES'!$L$13,0))</f>
        <v>9.2307699408284574</v>
      </c>
      <c r="AT44" s="16">
        <f>IF('COSTOS VARIABLES'!$B$12&lt;&gt;"",0,IF(AND((COLUMN()-1)&gt;='COSTOS VARIABLES'!$E$13,(COLUMN()-1)&lt;='COSTOS VARIABLES'!$F$13),'COSTOS VARIABLES'!$L$13,0))</f>
        <v>9.2307699408284574</v>
      </c>
      <c r="AU44" s="16">
        <f>IF('COSTOS VARIABLES'!$B$12&lt;&gt;"",0,IF(AND((COLUMN()-1)&gt;='COSTOS VARIABLES'!$E$13,(COLUMN()-1)&lt;='COSTOS VARIABLES'!$F$13),'COSTOS VARIABLES'!$L$13,0))</f>
        <v>9.2307699408284574</v>
      </c>
      <c r="AV44" s="16">
        <f>IF('COSTOS VARIABLES'!$B$12&lt;&gt;"",0,IF(AND((COLUMN()-1)&gt;='COSTOS VARIABLES'!$E$13,(COLUMN()-1)&lt;='COSTOS VARIABLES'!$F$13),'COSTOS VARIABLES'!$L$13,0))</f>
        <v>9.2307699408284574</v>
      </c>
      <c r="AW44" s="16">
        <f>IF('COSTOS VARIABLES'!$B$12&lt;&gt;"",0,IF(AND((COLUMN()-1)&gt;='COSTOS VARIABLES'!$E$13,(COLUMN()-1)&lt;='COSTOS VARIABLES'!$F$13),'COSTOS VARIABLES'!$L$13,0))</f>
        <v>9.2307699408284574</v>
      </c>
      <c r="AX44" s="16">
        <f>IF('COSTOS VARIABLES'!$B$12&lt;&gt;"",0,IF(AND((COLUMN()-1)&gt;='COSTOS VARIABLES'!$E$13,(COLUMN()-1)&lt;='COSTOS VARIABLES'!$F$13),'COSTOS VARIABLES'!$L$13,0))</f>
        <v>9.2307699408284574</v>
      </c>
      <c r="AY44" s="16">
        <f>IF('COSTOS VARIABLES'!$B$12&lt;&gt;"",0,IF(AND((COLUMN()-1)&gt;='COSTOS VARIABLES'!$E$13,(COLUMN()-1)&lt;='COSTOS VARIABLES'!$F$13),'COSTOS VARIABLES'!$L$13,0))</f>
        <v>9.2307699408284574</v>
      </c>
      <c r="AZ44" s="16">
        <f>IF('COSTOS VARIABLES'!$B$12&lt;&gt;"",0,IF(AND((COLUMN()-1)&gt;='COSTOS VARIABLES'!$E$13,(COLUMN()-1)&lt;='COSTOS VARIABLES'!$F$13),'COSTOS VARIABLES'!$L$13,0))</f>
        <v>9.2307699408284574</v>
      </c>
      <c r="BA44" s="16">
        <f>IF('COSTOS VARIABLES'!$B$12&lt;&gt;"",0,IF(AND((COLUMN()-1)&gt;='COSTOS VARIABLES'!$E$13,(COLUMN()-1)&lt;='COSTOS VARIABLES'!$F$13),'COSTOS VARIABLES'!$L$13,0))</f>
        <v>9.2307699408284574</v>
      </c>
    </row>
    <row r="45" spans="1:53" x14ac:dyDescent="0.35">
      <c r="A45" s="38" t="s">
        <v>375</v>
      </c>
      <c r="B45" s="16">
        <f>IF('COSTOS VARIABLES'!$B$12&lt;&gt;"",0,IF(AND((COLUMN()-1)&gt;='COSTOS VARIABLES'!$E$14,(COLUMN()-1)&lt;='COSTOS VARIABLES'!$F$14),'COSTOS VARIABLES'!$L$14,0))</f>
        <v>3.4615387278106717</v>
      </c>
      <c r="C45" s="16">
        <f>IF('COSTOS VARIABLES'!$B$12&lt;&gt;"",0,IF(AND((COLUMN()-1)&gt;='COSTOS VARIABLES'!$E$14,(COLUMN()-1)&lt;='COSTOS VARIABLES'!$F$14),'COSTOS VARIABLES'!$L$14,0))</f>
        <v>3.4615387278106717</v>
      </c>
      <c r="D45" s="16">
        <f>IF('COSTOS VARIABLES'!$B$12&lt;&gt;"",0,IF(AND((COLUMN()-1)&gt;='COSTOS VARIABLES'!$E$14,(COLUMN()-1)&lt;='COSTOS VARIABLES'!$F$14),'COSTOS VARIABLES'!$L$14,0))</f>
        <v>3.4615387278106717</v>
      </c>
      <c r="E45" s="16">
        <f>IF('COSTOS VARIABLES'!$B$12&lt;&gt;"",0,IF(AND((COLUMN()-1)&gt;='COSTOS VARIABLES'!$E$14,(COLUMN()-1)&lt;='COSTOS VARIABLES'!$F$14),'COSTOS VARIABLES'!$L$14,0))</f>
        <v>3.4615387278106717</v>
      </c>
      <c r="F45" s="16">
        <f>IF('COSTOS VARIABLES'!$B$12&lt;&gt;"",0,IF(AND((COLUMN()-1)&gt;='COSTOS VARIABLES'!$E$14,(COLUMN()-1)&lt;='COSTOS VARIABLES'!$F$14),'COSTOS VARIABLES'!$L$14,0))</f>
        <v>3.4615387278106717</v>
      </c>
      <c r="G45" s="16">
        <f>IF('COSTOS VARIABLES'!$B$12&lt;&gt;"",0,IF(AND((COLUMN()-1)&gt;='COSTOS VARIABLES'!$E$14,(COLUMN()-1)&lt;='COSTOS VARIABLES'!$F$14),'COSTOS VARIABLES'!$L$14,0))</f>
        <v>3.4615387278106717</v>
      </c>
      <c r="H45" s="16">
        <f>IF('COSTOS VARIABLES'!$B$12&lt;&gt;"",0,IF(AND((COLUMN()-1)&gt;='COSTOS VARIABLES'!$E$14,(COLUMN()-1)&lt;='COSTOS VARIABLES'!$F$14),'COSTOS VARIABLES'!$L$14,0))</f>
        <v>3.4615387278106717</v>
      </c>
      <c r="I45" s="16">
        <f>IF('COSTOS VARIABLES'!$B$12&lt;&gt;"",0,IF(AND((COLUMN()-1)&gt;='COSTOS VARIABLES'!$E$14,(COLUMN()-1)&lt;='COSTOS VARIABLES'!$F$14),'COSTOS VARIABLES'!$L$14,0))</f>
        <v>3.4615387278106717</v>
      </c>
      <c r="J45" s="16">
        <f>IF('COSTOS VARIABLES'!$B$12&lt;&gt;"",0,IF(AND((COLUMN()-1)&gt;='COSTOS VARIABLES'!$E$14,(COLUMN()-1)&lt;='COSTOS VARIABLES'!$F$14),'COSTOS VARIABLES'!$L$14,0))</f>
        <v>3.4615387278106717</v>
      </c>
      <c r="K45" s="16">
        <f>IF('COSTOS VARIABLES'!$B$12&lt;&gt;"",0,IF(AND((COLUMN()-1)&gt;='COSTOS VARIABLES'!$E$14,(COLUMN()-1)&lt;='COSTOS VARIABLES'!$F$14),'COSTOS VARIABLES'!$L$14,0))</f>
        <v>3.4615387278106717</v>
      </c>
      <c r="L45" s="16">
        <f>IF('COSTOS VARIABLES'!$B$12&lt;&gt;"",0,IF(AND((COLUMN()-1)&gt;='COSTOS VARIABLES'!$E$14,(COLUMN()-1)&lt;='COSTOS VARIABLES'!$F$14),'COSTOS VARIABLES'!$L$14,0))</f>
        <v>3.4615387278106717</v>
      </c>
      <c r="M45" s="16">
        <f>IF('COSTOS VARIABLES'!$B$12&lt;&gt;"",0,IF(AND((COLUMN()-1)&gt;='COSTOS VARIABLES'!$E$14,(COLUMN()-1)&lt;='COSTOS VARIABLES'!$F$14),'COSTOS VARIABLES'!$L$14,0))</f>
        <v>3.4615387278106717</v>
      </c>
      <c r="N45" s="16">
        <f>IF('COSTOS VARIABLES'!$B$12&lt;&gt;"",0,IF(AND((COLUMN()-1)&gt;='COSTOS VARIABLES'!$E$14,(COLUMN()-1)&lt;='COSTOS VARIABLES'!$F$14),'COSTOS VARIABLES'!$L$14,0))</f>
        <v>3.4615387278106717</v>
      </c>
      <c r="O45" s="16">
        <f>IF('COSTOS VARIABLES'!$B$12&lt;&gt;"",0,IF(AND((COLUMN()-1)&gt;='COSTOS VARIABLES'!$E$14,(COLUMN()-1)&lt;='COSTOS VARIABLES'!$F$14),'COSTOS VARIABLES'!$L$14,0))</f>
        <v>3.4615387278106717</v>
      </c>
      <c r="P45" s="16">
        <f>IF('COSTOS VARIABLES'!$B$12&lt;&gt;"",0,IF(AND((COLUMN()-1)&gt;='COSTOS VARIABLES'!$E$14,(COLUMN()-1)&lt;='COSTOS VARIABLES'!$F$14),'COSTOS VARIABLES'!$L$14,0))</f>
        <v>3.4615387278106717</v>
      </c>
      <c r="Q45" s="16">
        <f>IF('COSTOS VARIABLES'!$B$12&lt;&gt;"",0,IF(AND((COLUMN()-1)&gt;='COSTOS VARIABLES'!$E$14,(COLUMN()-1)&lt;='COSTOS VARIABLES'!$F$14),'COSTOS VARIABLES'!$L$14,0))</f>
        <v>3.4615387278106717</v>
      </c>
      <c r="R45" s="16">
        <f>IF('COSTOS VARIABLES'!$B$12&lt;&gt;"",0,IF(AND((COLUMN()-1)&gt;='COSTOS VARIABLES'!$E$14,(COLUMN()-1)&lt;='COSTOS VARIABLES'!$F$14),'COSTOS VARIABLES'!$L$14,0))</f>
        <v>3.4615387278106717</v>
      </c>
      <c r="S45" s="16">
        <f>IF('COSTOS VARIABLES'!$B$12&lt;&gt;"",0,IF(AND((COLUMN()-1)&gt;='COSTOS VARIABLES'!$E$14,(COLUMN()-1)&lt;='COSTOS VARIABLES'!$F$14),'COSTOS VARIABLES'!$L$14,0))</f>
        <v>3.4615387278106717</v>
      </c>
      <c r="T45" s="16">
        <f>IF('COSTOS VARIABLES'!$B$12&lt;&gt;"",0,IF(AND((COLUMN()-1)&gt;='COSTOS VARIABLES'!$E$14,(COLUMN()-1)&lt;='COSTOS VARIABLES'!$F$14),'COSTOS VARIABLES'!$L$14,0))</f>
        <v>3.4615387278106717</v>
      </c>
      <c r="U45" s="16">
        <f>IF('COSTOS VARIABLES'!$B$12&lt;&gt;"",0,IF(AND((COLUMN()-1)&gt;='COSTOS VARIABLES'!$E$14,(COLUMN()-1)&lt;='COSTOS VARIABLES'!$F$14),'COSTOS VARIABLES'!$L$14,0))</f>
        <v>3.4615387278106717</v>
      </c>
      <c r="V45" s="16">
        <f>IF('COSTOS VARIABLES'!$B$12&lt;&gt;"",0,IF(AND((COLUMN()-1)&gt;='COSTOS VARIABLES'!$E$14,(COLUMN()-1)&lt;='COSTOS VARIABLES'!$F$14),'COSTOS VARIABLES'!$L$14,0))</f>
        <v>3.4615387278106717</v>
      </c>
      <c r="W45" s="16">
        <f>IF('COSTOS VARIABLES'!$B$12&lt;&gt;"",0,IF(AND((COLUMN()-1)&gt;='COSTOS VARIABLES'!$E$14,(COLUMN()-1)&lt;='COSTOS VARIABLES'!$F$14),'COSTOS VARIABLES'!$L$14,0))</f>
        <v>3.4615387278106717</v>
      </c>
      <c r="X45" s="16">
        <f>IF('COSTOS VARIABLES'!$B$12&lt;&gt;"",0,IF(AND((COLUMN()-1)&gt;='COSTOS VARIABLES'!$E$14,(COLUMN()-1)&lt;='COSTOS VARIABLES'!$F$14),'COSTOS VARIABLES'!$L$14,0))</f>
        <v>3.4615387278106717</v>
      </c>
      <c r="Y45" s="16">
        <f>IF('COSTOS VARIABLES'!$B$12&lt;&gt;"",0,IF(AND((COLUMN()-1)&gt;='COSTOS VARIABLES'!$E$14,(COLUMN()-1)&lt;='COSTOS VARIABLES'!$F$14),'COSTOS VARIABLES'!$L$14,0))</f>
        <v>3.4615387278106717</v>
      </c>
      <c r="Z45" s="16">
        <f>IF('COSTOS VARIABLES'!$B$12&lt;&gt;"",0,IF(AND((COLUMN()-1)&gt;='COSTOS VARIABLES'!$E$14,(COLUMN()-1)&lt;='COSTOS VARIABLES'!$F$14),'COSTOS VARIABLES'!$L$14,0))</f>
        <v>3.4615387278106717</v>
      </c>
      <c r="AA45" s="16">
        <f>IF('COSTOS VARIABLES'!$B$12&lt;&gt;"",0,IF(AND((COLUMN()-1)&gt;='COSTOS VARIABLES'!$E$14,(COLUMN()-1)&lt;='COSTOS VARIABLES'!$F$14),'COSTOS VARIABLES'!$L$14,0))</f>
        <v>3.4615387278106717</v>
      </c>
      <c r="AB45" s="16">
        <f>IF('COSTOS VARIABLES'!$B$12&lt;&gt;"",0,IF(AND((COLUMN()-1)&gt;='COSTOS VARIABLES'!$E$14,(COLUMN()-1)&lt;='COSTOS VARIABLES'!$F$14),'COSTOS VARIABLES'!$L$14,0))</f>
        <v>3.4615387278106717</v>
      </c>
      <c r="AC45" s="16">
        <f>IF('COSTOS VARIABLES'!$B$12&lt;&gt;"",0,IF(AND((COLUMN()-1)&gt;='COSTOS VARIABLES'!$E$14,(COLUMN()-1)&lt;='COSTOS VARIABLES'!$F$14),'COSTOS VARIABLES'!$L$14,0))</f>
        <v>3.4615387278106717</v>
      </c>
      <c r="AD45" s="16">
        <f>IF('COSTOS VARIABLES'!$B$12&lt;&gt;"",0,IF(AND((COLUMN()-1)&gt;='COSTOS VARIABLES'!$E$14,(COLUMN()-1)&lt;='COSTOS VARIABLES'!$F$14),'COSTOS VARIABLES'!$L$14,0))</f>
        <v>3.4615387278106717</v>
      </c>
      <c r="AE45" s="16">
        <f>IF('COSTOS VARIABLES'!$B$12&lt;&gt;"",0,IF(AND((COLUMN()-1)&gt;='COSTOS VARIABLES'!$E$14,(COLUMN()-1)&lt;='COSTOS VARIABLES'!$F$14),'COSTOS VARIABLES'!$L$14,0))</f>
        <v>3.4615387278106717</v>
      </c>
      <c r="AF45" s="16">
        <f>IF('COSTOS VARIABLES'!$B$12&lt;&gt;"",0,IF(AND((COLUMN()-1)&gt;='COSTOS VARIABLES'!$E$14,(COLUMN()-1)&lt;='COSTOS VARIABLES'!$F$14),'COSTOS VARIABLES'!$L$14,0))</f>
        <v>3.4615387278106717</v>
      </c>
      <c r="AG45" s="16">
        <f>IF('COSTOS VARIABLES'!$B$12&lt;&gt;"",0,IF(AND((COLUMN()-1)&gt;='COSTOS VARIABLES'!$E$14,(COLUMN()-1)&lt;='COSTOS VARIABLES'!$F$14),'COSTOS VARIABLES'!$L$14,0))</f>
        <v>3.4615387278106717</v>
      </c>
      <c r="AH45" s="16">
        <f>IF('COSTOS VARIABLES'!$B$12&lt;&gt;"",0,IF(AND((COLUMN()-1)&gt;='COSTOS VARIABLES'!$E$14,(COLUMN()-1)&lt;='COSTOS VARIABLES'!$F$14),'COSTOS VARIABLES'!$L$14,0))</f>
        <v>3.4615387278106717</v>
      </c>
      <c r="AI45" s="16">
        <f>IF('COSTOS VARIABLES'!$B$12&lt;&gt;"",0,IF(AND((COLUMN()-1)&gt;='COSTOS VARIABLES'!$E$14,(COLUMN()-1)&lt;='COSTOS VARIABLES'!$F$14),'COSTOS VARIABLES'!$L$14,0))</f>
        <v>3.4615387278106717</v>
      </c>
      <c r="AJ45" s="16">
        <f>IF('COSTOS VARIABLES'!$B$12&lt;&gt;"",0,IF(AND((COLUMN()-1)&gt;='COSTOS VARIABLES'!$E$14,(COLUMN()-1)&lt;='COSTOS VARIABLES'!$F$14),'COSTOS VARIABLES'!$L$14,0))</f>
        <v>3.4615387278106717</v>
      </c>
      <c r="AK45" s="16">
        <f>IF('COSTOS VARIABLES'!$B$12&lt;&gt;"",0,IF(AND((COLUMN()-1)&gt;='COSTOS VARIABLES'!$E$14,(COLUMN()-1)&lt;='COSTOS VARIABLES'!$F$14),'COSTOS VARIABLES'!$L$14,0))</f>
        <v>3.4615387278106717</v>
      </c>
      <c r="AL45" s="16">
        <f>IF('COSTOS VARIABLES'!$B$12&lt;&gt;"",0,IF(AND((COLUMN()-1)&gt;='COSTOS VARIABLES'!$E$14,(COLUMN()-1)&lt;='COSTOS VARIABLES'!$F$14),'COSTOS VARIABLES'!$L$14,0))</f>
        <v>3.4615387278106717</v>
      </c>
      <c r="AM45" s="16">
        <f>IF('COSTOS VARIABLES'!$B$12&lt;&gt;"",0,IF(AND((COLUMN()-1)&gt;='COSTOS VARIABLES'!$E$14,(COLUMN()-1)&lt;='COSTOS VARIABLES'!$F$14),'COSTOS VARIABLES'!$L$14,0))</f>
        <v>3.4615387278106717</v>
      </c>
      <c r="AN45" s="16">
        <f>IF('COSTOS VARIABLES'!$B$12&lt;&gt;"",0,IF(AND((COLUMN()-1)&gt;='COSTOS VARIABLES'!$E$14,(COLUMN()-1)&lt;='COSTOS VARIABLES'!$F$14),'COSTOS VARIABLES'!$L$14,0))</f>
        <v>3.4615387278106717</v>
      </c>
      <c r="AO45" s="16">
        <f>IF('COSTOS VARIABLES'!$B$12&lt;&gt;"",0,IF(AND((COLUMN()-1)&gt;='COSTOS VARIABLES'!$E$14,(COLUMN()-1)&lt;='COSTOS VARIABLES'!$F$14),'COSTOS VARIABLES'!$L$14,0))</f>
        <v>3.4615387278106717</v>
      </c>
      <c r="AP45" s="16">
        <f>IF('COSTOS VARIABLES'!$B$12&lt;&gt;"",0,IF(AND((COLUMN()-1)&gt;='COSTOS VARIABLES'!$E$14,(COLUMN()-1)&lt;='COSTOS VARIABLES'!$F$14),'COSTOS VARIABLES'!$L$14,0))</f>
        <v>3.4615387278106717</v>
      </c>
      <c r="AQ45" s="16">
        <f>IF('COSTOS VARIABLES'!$B$12&lt;&gt;"",0,IF(AND((COLUMN()-1)&gt;='COSTOS VARIABLES'!$E$14,(COLUMN()-1)&lt;='COSTOS VARIABLES'!$F$14),'COSTOS VARIABLES'!$L$14,0))</f>
        <v>3.4615387278106717</v>
      </c>
      <c r="AR45" s="16">
        <f>IF('COSTOS VARIABLES'!$B$12&lt;&gt;"",0,IF(AND((COLUMN()-1)&gt;='COSTOS VARIABLES'!$E$14,(COLUMN()-1)&lt;='COSTOS VARIABLES'!$F$14),'COSTOS VARIABLES'!$L$14,0))</f>
        <v>3.4615387278106717</v>
      </c>
      <c r="AS45" s="16">
        <f>IF('COSTOS VARIABLES'!$B$12&lt;&gt;"",0,IF(AND((COLUMN()-1)&gt;='COSTOS VARIABLES'!$E$14,(COLUMN()-1)&lt;='COSTOS VARIABLES'!$F$14),'COSTOS VARIABLES'!$L$14,0))</f>
        <v>3.4615387278106717</v>
      </c>
      <c r="AT45" s="16">
        <f>IF('COSTOS VARIABLES'!$B$12&lt;&gt;"",0,IF(AND((COLUMN()-1)&gt;='COSTOS VARIABLES'!$E$14,(COLUMN()-1)&lt;='COSTOS VARIABLES'!$F$14),'COSTOS VARIABLES'!$L$14,0))</f>
        <v>3.4615387278106717</v>
      </c>
      <c r="AU45" s="16">
        <f>IF('COSTOS VARIABLES'!$B$12&lt;&gt;"",0,IF(AND((COLUMN()-1)&gt;='COSTOS VARIABLES'!$E$14,(COLUMN()-1)&lt;='COSTOS VARIABLES'!$F$14),'COSTOS VARIABLES'!$L$14,0))</f>
        <v>3.4615387278106717</v>
      </c>
      <c r="AV45" s="16">
        <f>IF('COSTOS VARIABLES'!$B$12&lt;&gt;"",0,IF(AND((COLUMN()-1)&gt;='COSTOS VARIABLES'!$E$14,(COLUMN()-1)&lt;='COSTOS VARIABLES'!$F$14),'COSTOS VARIABLES'!$L$14,0))</f>
        <v>3.4615387278106717</v>
      </c>
      <c r="AW45" s="16">
        <f>IF('COSTOS VARIABLES'!$B$12&lt;&gt;"",0,IF(AND((COLUMN()-1)&gt;='COSTOS VARIABLES'!$E$14,(COLUMN()-1)&lt;='COSTOS VARIABLES'!$F$14),'COSTOS VARIABLES'!$L$14,0))</f>
        <v>3.4615387278106717</v>
      </c>
      <c r="AX45" s="16">
        <f>IF('COSTOS VARIABLES'!$B$12&lt;&gt;"",0,IF(AND((COLUMN()-1)&gt;='COSTOS VARIABLES'!$E$14,(COLUMN()-1)&lt;='COSTOS VARIABLES'!$F$14),'COSTOS VARIABLES'!$L$14,0))</f>
        <v>3.4615387278106717</v>
      </c>
      <c r="AY45" s="16">
        <f>IF('COSTOS VARIABLES'!$B$12&lt;&gt;"",0,IF(AND((COLUMN()-1)&gt;='COSTOS VARIABLES'!$E$14,(COLUMN()-1)&lt;='COSTOS VARIABLES'!$F$14),'COSTOS VARIABLES'!$L$14,0))</f>
        <v>3.4615387278106717</v>
      </c>
      <c r="AZ45" s="16">
        <f>IF('COSTOS VARIABLES'!$B$12&lt;&gt;"",0,IF(AND((COLUMN()-1)&gt;='COSTOS VARIABLES'!$E$14,(COLUMN()-1)&lt;='COSTOS VARIABLES'!$F$14),'COSTOS VARIABLES'!$L$14,0))</f>
        <v>3.4615387278106717</v>
      </c>
      <c r="BA45" s="16">
        <f>IF('COSTOS VARIABLES'!$B$12&lt;&gt;"",0,IF(AND((COLUMN()-1)&gt;='COSTOS VARIABLES'!$E$14,(COLUMN()-1)&lt;='COSTOS VARIABLES'!$F$14),'COSTOS VARIABLES'!$L$14,0))</f>
        <v>3.4615387278106717</v>
      </c>
    </row>
    <row r="46" spans="1:53" x14ac:dyDescent="0.35">
      <c r="A46" s="38" t="s">
        <v>376</v>
      </c>
      <c r="B46" s="16">
        <f>IF('COSTOS VARIABLES'!$B$12&lt;&gt;"",0,IF(AND((COLUMN()-1)&gt;='COSTOS VARIABLES'!$E$15,(COLUMN()-1)&lt;='COSTOS VARIABLES'!$F$15),'COSTOS VARIABLES'!$L$15,0))</f>
        <v>2.3076924852071143</v>
      </c>
      <c r="C46" s="16">
        <f>IF('COSTOS VARIABLES'!$B$12&lt;&gt;"",0,IF(AND((COLUMN()-1)&gt;='COSTOS VARIABLES'!$E$15,(COLUMN()-1)&lt;='COSTOS VARIABLES'!$F$15),'COSTOS VARIABLES'!$L$15,0))</f>
        <v>2.3076924852071143</v>
      </c>
      <c r="D46" s="16">
        <f>IF('COSTOS VARIABLES'!$B$12&lt;&gt;"",0,IF(AND((COLUMN()-1)&gt;='COSTOS VARIABLES'!$E$15,(COLUMN()-1)&lt;='COSTOS VARIABLES'!$F$15),'COSTOS VARIABLES'!$L$15,0))</f>
        <v>2.3076924852071143</v>
      </c>
      <c r="E46" s="16">
        <f>IF('COSTOS VARIABLES'!$B$12&lt;&gt;"",0,IF(AND((COLUMN()-1)&gt;='COSTOS VARIABLES'!$E$15,(COLUMN()-1)&lt;='COSTOS VARIABLES'!$F$15),'COSTOS VARIABLES'!$L$15,0))</f>
        <v>2.3076924852071143</v>
      </c>
      <c r="F46" s="16">
        <f>IF('COSTOS VARIABLES'!$B$12&lt;&gt;"",0,IF(AND((COLUMN()-1)&gt;='COSTOS VARIABLES'!$E$15,(COLUMN()-1)&lt;='COSTOS VARIABLES'!$F$15),'COSTOS VARIABLES'!$L$15,0))</f>
        <v>2.3076924852071143</v>
      </c>
      <c r="G46" s="16">
        <f>IF('COSTOS VARIABLES'!$B$12&lt;&gt;"",0,IF(AND((COLUMN()-1)&gt;='COSTOS VARIABLES'!$E$15,(COLUMN()-1)&lt;='COSTOS VARIABLES'!$F$15),'COSTOS VARIABLES'!$L$15,0))</f>
        <v>2.3076924852071143</v>
      </c>
      <c r="H46" s="16">
        <f>IF('COSTOS VARIABLES'!$B$12&lt;&gt;"",0,IF(AND((COLUMN()-1)&gt;='COSTOS VARIABLES'!$E$15,(COLUMN()-1)&lt;='COSTOS VARIABLES'!$F$15),'COSTOS VARIABLES'!$L$15,0))</f>
        <v>2.3076924852071143</v>
      </c>
      <c r="I46" s="16">
        <f>IF('COSTOS VARIABLES'!$B$12&lt;&gt;"",0,IF(AND((COLUMN()-1)&gt;='COSTOS VARIABLES'!$E$15,(COLUMN()-1)&lt;='COSTOS VARIABLES'!$F$15),'COSTOS VARIABLES'!$L$15,0))</f>
        <v>2.3076924852071143</v>
      </c>
      <c r="J46" s="16">
        <f>IF('COSTOS VARIABLES'!$B$12&lt;&gt;"",0,IF(AND((COLUMN()-1)&gt;='COSTOS VARIABLES'!$E$15,(COLUMN()-1)&lt;='COSTOS VARIABLES'!$F$15),'COSTOS VARIABLES'!$L$15,0))</f>
        <v>2.3076924852071143</v>
      </c>
      <c r="K46" s="16">
        <f>IF('COSTOS VARIABLES'!$B$12&lt;&gt;"",0,IF(AND((COLUMN()-1)&gt;='COSTOS VARIABLES'!$E$15,(COLUMN()-1)&lt;='COSTOS VARIABLES'!$F$15),'COSTOS VARIABLES'!$L$15,0))</f>
        <v>2.3076924852071143</v>
      </c>
      <c r="L46" s="16">
        <f>IF('COSTOS VARIABLES'!$B$12&lt;&gt;"",0,IF(AND((COLUMN()-1)&gt;='COSTOS VARIABLES'!$E$15,(COLUMN()-1)&lt;='COSTOS VARIABLES'!$F$15),'COSTOS VARIABLES'!$L$15,0))</f>
        <v>2.3076924852071143</v>
      </c>
      <c r="M46" s="16">
        <f>IF('COSTOS VARIABLES'!$B$12&lt;&gt;"",0,IF(AND((COLUMN()-1)&gt;='COSTOS VARIABLES'!$E$15,(COLUMN()-1)&lt;='COSTOS VARIABLES'!$F$15),'COSTOS VARIABLES'!$L$15,0))</f>
        <v>2.3076924852071143</v>
      </c>
      <c r="N46" s="16">
        <f>IF('COSTOS VARIABLES'!$B$12&lt;&gt;"",0,IF(AND((COLUMN()-1)&gt;='COSTOS VARIABLES'!$E$15,(COLUMN()-1)&lt;='COSTOS VARIABLES'!$F$15),'COSTOS VARIABLES'!$L$15,0))</f>
        <v>2.3076924852071143</v>
      </c>
      <c r="O46" s="16">
        <f>IF('COSTOS VARIABLES'!$B$12&lt;&gt;"",0,IF(AND((COLUMN()-1)&gt;='COSTOS VARIABLES'!$E$15,(COLUMN()-1)&lt;='COSTOS VARIABLES'!$F$15),'COSTOS VARIABLES'!$L$15,0))</f>
        <v>2.3076924852071143</v>
      </c>
      <c r="P46" s="16">
        <f>IF('COSTOS VARIABLES'!$B$12&lt;&gt;"",0,IF(AND((COLUMN()-1)&gt;='COSTOS VARIABLES'!$E$15,(COLUMN()-1)&lt;='COSTOS VARIABLES'!$F$15),'COSTOS VARIABLES'!$L$15,0))</f>
        <v>2.3076924852071143</v>
      </c>
      <c r="Q46" s="16">
        <f>IF('COSTOS VARIABLES'!$B$12&lt;&gt;"",0,IF(AND((COLUMN()-1)&gt;='COSTOS VARIABLES'!$E$15,(COLUMN()-1)&lt;='COSTOS VARIABLES'!$F$15),'COSTOS VARIABLES'!$L$15,0))</f>
        <v>2.3076924852071143</v>
      </c>
      <c r="R46" s="16">
        <f>IF('COSTOS VARIABLES'!$B$12&lt;&gt;"",0,IF(AND((COLUMN()-1)&gt;='COSTOS VARIABLES'!$E$15,(COLUMN()-1)&lt;='COSTOS VARIABLES'!$F$15),'COSTOS VARIABLES'!$L$15,0))</f>
        <v>2.3076924852071143</v>
      </c>
      <c r="S46" s="16">
        <f>IF('COSTOS VARIABLES'!$B$12&lt;&gt;"",0,IF(AND((COLUMN()-1)&gt;='COSTOS VARIABLES'!$E$15,(COLUMN()-1)&lt;='COSTOS VARIABLES'!$F$15),'COSTOS VARIABLES'!$L$15,0))</f>
        <v>2.3076924852071143</v>
      </c>
      <c r="T46" s="16">
        <f>IF('COSTOS VARIABLES'!$B$12&lt;&gt;"",0,IF(AND((COLUMN()-1)&gt;='COSTOS VARIABLES'!$E$15,(COLUMN()-1)&lt;='COSTOS VARIABLES'!$F$15),'COSTOS VARIABLES'!$L$15,0))</f>
        <v>2.3076924852071143</v>
      </c>
      <c r="U46" s="16">
        <f>IF('COSTOS VARIABLES'!$B$12&lt;&gt;"",0,IF(AND((COLUMN()-1)&gt;='COSTOS VARIABLES'!$E$15,(COLUMN()-1)&lt;='COSTOS VARIABLES'!$F$15),'COSTOS VARIABLES'!$L$15,0))</f>
        <v>2.3076924852071143</v>
      </c>
      <c r="V46" s="16">
        <f>IF('COSTOS VARIABLES'!$B$12&lt;&gt;"",0,IF(AND((COLUMN()-1)&gt;='COSTOS VARIABLES'!$E$15,(COLUMN()-1)&lt;='COSTOS VARIABLES'!$F$15),'COSTOS VARIABLES'!$L$15,0))</f>
        <v>2.3076924852071143</v>
      </c>
      <c r="W46" s="16">
        <f>IF('COSTOS VARIABLES'!$B$12&lt;&gt;"",0,IF(AND((COLUMN()-1)&gt;='COSTOS VARIABLES'!$E$15,(COLUMN()-1)&lt;='COSTOS VARIABLES'!$F$15),'COSTOS VARIABLES'!$L$15,0))</f>
        <v>2.3076924852071143</v>
      </c>
      <c r="X46" s="16">
        <f>IF('COSTOS VARIABLES'!$B$12&lt;&gt;"",0,IF(AND((COLUMN()-1)&gt;='COSTOS VARIABLES'!$E$15,(COLUMN()-1)&lt;='COSTOS VARIABLES'!$F$15),'COSTOS VARIABLES'!$L$15,0))</f>
        <v>2.3076924852071143</v>
      </c>
      <c r="Y46" s="16">
        <f>IF('COSTOS VARIABLES'!$B$12&lt;&gt;"",0,IF(AND((COLUMN()-1)&gt;='COSTOS VARIABLES'!$E$15,(COLUMN()-1)&lt;='COSTOS VARIABLES'!$F$15),'COSTOS VARIABLES'!$L$15,0))</f>
        <v>2.3076924852071143</v>
      </c>
      <c r="Z46" s="16">
        <f>IF('COSTOS VARIABLES'!$B$12&lt;&gt;"",0,IF(AND((COLUMN()-1)&gt;='COSTOS VARIABLES'!$E$15,(COLUMN()-1)&lt;='COSTOS VARIABLES'!$F$15),'COSTOS VARIABLES'!$L$15,0))</f>
        <v>2.3076924852071143</v>
      </c>
      <c r="AA46" s="16">
        <f>IF('COSTOS VARIABLES'!$B$12&lt;&gt;"",0,IF(AND((COLUMN()-1)&gt;='COSTOS VARIABLES'!$E$15,(COLUMN()-1)&lt;='COSTOS VARIABLES'!$F$15),'COSTOS VARIABLES'!$L$15,0))</f>
        <v>2.3076924852071143</v>
      </c>
      <c r="AB46" s="16">
        <f>IF('COSTOS VARIABLES'!$B$12&lt;&gt;"",0,IF(AND((COLUMN()-1)&gt;='COSTOS VARIABLES'!$E$15,(COLUMN()-1)&lt;='COSTOS VARIABLES'!$F$15),'COSTOS VARIABLES'!$L$15,0))</f>
        <v>2.3076924852071143</v>
      </c>
      <c r="AC46" s="16">
        <f>IF('COSTOS VARIABLES'!$B$12&lt;&gt;"",0,IF(AND((COLUMN()-1)&gt;='COSTOS VARIABLES'!$E$15,(COLUMN()-1)&lt;='COSTOS VARIABLES'!$F$15),'COSTOS VARIABLES'!$L$15,0))</f>
        <v>2.3076924852071143</v>
      </c>
      <c r="AD46" s="16">
        <f>IF('COSTOS VARIABLES'!$B$12&lt;&gt;"",0,IF(AND((COLUMN()-1)&gt;='COSTOS VARIABLES'!$E$15,(COLUMN()-1)&lt;='COSTOS VARIABLES'!$F$15),'COSTOS VARIABLES'!$L$15,0))</f>
        <v>2.3076924852071143</v>
      </c>
      <c r="AE46" s="16">
        <f>IF('COSTOS VARIABLES'!$B$12&lt;&gt;"",0,IF(AND((COLUMN()-1)&gt;='COSTOS VARIABLES'!$E$15,(COLUMN()-1)&lt;='COSTOS VARIABLES'!$F$15),'COSTOS VARIABLES'!$L$15,0))</f>
        <v>2.3076924852071143</v>
      </c>
      <c r="AF46" s="16">
        <f>IF('COSTOS VARIABLES'!$B$12&lt;&gt;"",0,IF(AND((COLUMN()-1)&gt;='COSTOS VARIABLES'!$E$15,(COLUMN()-1)&lt;='COSTOS VARIABLES'!$F$15),'COSTOS VARIABLES'!$L$15,0))</f>
        <v>2.3076924852071143</v>
      </c>
      <c r="AG46" s="16">
        <f>IF('COSTOS VARIABLES'!$B$12&lt;&gt;"",0,IF(AND((COLUMN()-1)&gt;='COSTOS VARIABLES'!$E$15,(COLUMN()-1)&lt;='COSTOS VARIABLES'!$F$15),'COSTOS VARIABLES'!$L$15,0))</f>
        <v>2.3076924852071143</v>
      </c>
      <c r="AH46" s="16">
        <f>IF('COSTOS VARIABLES'!$B$12&lt;&gt;"",0,IF(AND((COLUMN()-1)&gt;='COSTOS VARIABLES'!$E$15,(COLUMN()-1)&lt;='COSTOS VARIABLES'!$F$15),'COSTOS VARIABLES'!$L$15,0))</f>
        <v>2.3076924852071143</v>
      </c>
      <c r="AI46" s="16">
        <f>IF('COSTOS VARIABLES'!$B$12&lt;&gt;"",0,IF(AND((COLUMN()-1)&gt;='COSTOS VARIABLES'!$E$15,(COLUMN()-1)&lt;='COSTOS VARIABLES'!$F$15),'COSTOS VARIABLES'!$L$15,0))</f>
        <v>2.3076924852071143</v>
      </c>
      <c r="AJ46" s="16">
        <f>IF('COSTOS VARIABLES'!$B$12&lt;&gt;"",0,IF(AND((COLUMN()-1)&gt;='COSTOS VARIABLES'!$E$15,(COLUMN()-1)&lt;='COSTOS VARIABLES'!$F$15),'COSTOS VARIABLES'!$L$15,0))</f>
        <v>2.3076924852071143</v>
      </c>
      <c r="AK46" s="16">
        <f>IF('COSTOS VARIABLES'!$B$12&lt;&gt;"",0,IF(AND((COLUMN()-1)&gt;='COSTOS VARIABLES'!$E$15,(COLUMN()-1)&lt;='COSTOS VARIABLES'!$F$15),'COSTOS VARIABLES'!$L$15,0))</f>
        <v>2.3076924852071143</v>
      </c>
      <c r="AL46" s="16">
        <f>IF('COSTOS VARIABLES'!$B$12&lt;&gt;"",0,IF(AND((COLUMN()-1)&gt;='COSTOS VARIABLES'!$E$15,(COLUMN()-1)&lt;='COSTOS VARIABLES'!$F$15),'COSTOS VARIABLES'!$L$15,0))</f>
        <v>2.3076924852071143</v>
      </c>
      <c r="AM46" s="16">
        <f>IF('COSTOS VARIABLES'!$B$12&lt;&gt;"",0,IF(AND((COLUMN()-1)&gt;='COSTOS VARIABLES'!$E$15,(COLUMN()-1)&lt;='COSTOS VARIABLES'!$F$15),'COSTOS VARIABLES'!$L$15,0))</f>
        <v>2.3076924852071143</v>
      </c>
      <c r="AN46" s="16">
        <f>IF('COSTOS VARIABLES'!$B$12&lt;&gt;"",0,IF(AND((COLUMN()-1)&gt;='COSTOS VARIABLES'!$E$15,(COLUMN()-1)&lt;='COSTOS VARIABLES'!$F$15),'COSTOS VARIABLES'!$L$15,0))</f>
        <v>2.3076924852071143</v>
      </c>
      <c r="AO46" s="16">
        <f>IF('COSTOS VARIABLES'!$B$12&lt;&gt;"",0,IF(AND((COLUMN()-1)&gt;='COSTOS VARIABLES'!$E$15,(COLUMN()-1)&lt;='COSTOS VARIABLES'!$F$15),'COSTOS VARIABLES'!$L$15,0))</f>
        <v>2.3076924852071143</v>
      </c>
      <c r="AP46" s="16">
        <f>IF('COSTOS VARIABLES'!$B$12&lt;&gt;"",0,IF(AND((COLUMN()-1)&gt;='COSTOS VARIABLES'!$E$15,(COLUMN()-1)&lt;='COSTOS VARIABLES'!$F$15),'COSTOS VARIABLES'!$L$15,0))</f>
        <v>2.3076924852071143</v>
      </c>
      <c r="AQ46" s="16">
        <f>IF('COSTOS VARIABLES'!$B$12&lt;&gt;"",0,IF(AND((COLUMN()-1)&gt;='COSTOS VARIABLES'!$E$15,(COLUMN()-1)&lt;='COSTOS VARIABLES'!$F$15),'COSTOS VARIABLES'!$L$15,0))</f>
        <v>2.3076924852071143</v>
      </c>
      <c r="AR46" s="16">
        <f>IF('COSTOS VARIABLES'!$B$12&lt;&gt;"",0,IF(AND((COLUMN()-1)&gt;='COSTOS VARIABLES'!$E$15,(COLUMN()-1)&lt;='COSTOS VARIABLES'!$F$15),'COSTOS VARIABLES'!$L$15,0))</f>
        <v>2.3076924852071143</v>
      </c>
      <c r="AS46" s="16">
        <f>IF('COSTOS VARIABLES'!$B$12&lt;&gt;"",0,IF(AND((COLUMN()-1)&gt;='COSTOS VARIABLES'!$E$15,(COLUMN()-1)&lt;='COSTOS VARIABLES'!$F$15),'COSTOS VARIABLES'!$L$15,0))</f>
        <v>2.3076924852071143</v>
      </c>
      <c r="AT46" s="16">
        <f>IF('COSTOS VARIABLES'!$B$12&lt;&gt;"",0,IF(AND((COLUMN()-1)&gt;='COSTOS VARIABLES'!$E$15,(COLUMN()-1)&lt;='COSTOS VARIABLES'!$F$15),'COSTOS VARIABLES'!$L$15,0))</f>
        <v>2.3076924852071143</v>
      </c>
      <c r="AU46" s="16">
        <f>IF('COSTOS VARIABLES'!$B$12&lt;&gt;"",0,IF(AND((COLUMN()-1)&gt;='COSTOS VARIABLES'!$E$15,(COLUMN()-1)&lt;='COSTOS VARIABLES'!$F$15),'COSTOS VARIABLES'!$L$15,0))</f>
        <v>2.3076924852071143</v>
      </c>
      <c r="AV46" s="16">
        <f>IF('COSTOS VARIABLES'!$B$12&lt;&gt;"",0,IF(AND((COLUMN()-1)&gt;='COSTOS VARIABLES'!$E$15,(COLUMN()-1)&lt;='COSTOS VARIABLES'!$F$15),'COSTOS VARIABLES'!$L$15,0))</f>
        <v>2.3076924852071143</v>
      </c>
      <c r="AW46" s="16">
        <f>IF('COSTOS VARIABLES'!$B$12&lt;&gt;"",0,IF(AND((COLUMN()-1)&gt;='COSTOS VARIABLES'!$E$15,(COLUMN()-1)&lt;='COSTOS VARIABLES'!$F$15),'COSTOS VARIABLES'!$L$15,0))</f>
        <v>2.3076924852071143</v>
      </c>
      <c r="AX46" s="16">
        <f>IF('COSTOS VARIABLES'!$B$12&lt;&gt;"",0,IF(AND((COLUMN()-1)&gt;='COSTOS VARIABLES'!$E$15,(COLUMN()-1)&lt;='COSTOS VARIABLES'!$F$15),'COSTOS VARIABLES'!$L$15,0))</f>
        <v>2.3076924852071143</v>
      </c>
      <c r="AY46" s="16">
        <f>IF('COSTOS VARIABLES'!$B$12&lt;&gt;"",0,IF(AND((COLUMN()-1)&gt;='COSTOS VARIABLES'!$E$15,(COLUMN()-1)&lt;='COSTOS VARIABLES'!$F$15),'COSTOS VARIABLES'!$L$15,0))</f>
        <v>2.3076924852071143</v>
      </c>
      <c r="AZ46" s="16">
        <f>IF('COSTOS VARIABLES'!$B$12&lt;&gt;"",0,IF(AND((COLUMN()-1)&gt;='COSTOS VARIABLES'!$E$15,(COLUMN()-1)&lt;='COSTOS VARIABLES'!$F$15),'COSTOS VARIABLES'!$L$15,0))</f>
        <v>2.3076924852071143</v>
      </c>
      <c r="BA46" s="16">
        <f>IF('COSTOS VARIABLES'!$B$12&lt;&gt;"",0,IF(AND((COLUMN()-1)&gt;='COSTOS VARIABLES'!$E$15,(COLUMN()-1)&lt;='COSTOS VARIABLES'!$F$15),'COSTOS VARIABLES'!$L$15,0))</f>
        <v>2.3076924852071143</v>
      </c>
    </row>
    <row r="47" spans="1:53" x14ac:dyDescent="0.35">
      <c r="A47" s="50" t="s">
        <v>378</v>
      </c>
      <c r="B47" s="67" t="str">
        <f>IF(AND((COLUMN()-1)&gt;='COSTOS VARIABLES'!$E$16,(COLUMN()-1)&lt;='COSTOS VARIABLES'!$F$16),'COSTOS VARIABLES'!$L$16,0)</f>
        <v/>
      </c>
      <c r="C47" s="67" t="str">
        <f>IF(AND((COLUMN()-1)&gt;='COSTOS VARIABLES'!$E$16,(COLUMN()-1)&lt;='COSTOS VARIABLES'!$F$16),'COSTOS VARIABLES'!$L$16,0)</f>
        <v/>
      </c>
      <c r="D47" s="67" t="str">
        <f>IF(AND((COLUMN()-1)&gt;='COSTOS VARIABLES'!$E$16,(COLUMN()-1)&lt;='COSTOS VARIABLES'!$F$16),'COSTOS VARIABLES'!$L$16,0)</f>
        <v/>
      </c>
      <c r="E47" s="67" t="str">
        <f>IF(AND((COLUMN()-1)&gt;='COSTOS VARIABLES'!$E$16,(COLUMN()-1)&lt;='COSTOS VARIABLES'!$F$16),'COSTOS VARIABLES'!$L$16,0)</f>
        <v/>
      </c>
      <c r="F47" s="67" t="str">
        <f>IF(AND((COLUMN()-1)&gt;='COSTOS VARIABLES'!$E$16,(COLUMN()-1)&lt;='COSTOS VARIABLES'!$F$16),'COSTOS VARIABLES'!$L$16,0)</f>
        <v/>
      </c>
      <c r="G47" s="67" t="str">
        <f>IF(AND((COLUMN()-1)&gt;='COSTOS VARIABLES'!$E$16,(COLUMN()-1)&lt;='COSTOS VARIABLES'!$F$16),'COSTOS VARIABLES'!$L$16,0)</f>
        <v/>
      </c>
      <c r="H47" s="67" t="str">
        <f>IF(AND((COLUMN()-1)&gt;='COSTOS VARIABLES'!$E$16,(COLUMN()-1)&lt;='COSTOS VARIABLES'!$F$16),'COSTOS VARIABLES'!$L$16,0)</f>
        <v/>
      </c>
      <c r="I47" s="67" t="str">
        <f>IF(AND((COLUMN()-1)&gt;='COSTOS VARIABLES'!$E$16,(COLUMN()-1)&lt;='COSTOS VARIABLES'!$F$16),'COSTOS VARIABLES'!$L$16,0)</f>
        <v/>
      </c>
      <c r="J47" s="67" t="str">
        <f>IF(AND((COLUMN()-1)&gt;='COSTOS VARIABLES'!$E$16,(COLUMN()-1)&lt;='COSTOS VARIABLES'!$F$16),'COSTOS VARIABLES'!$L$16,0)</f>
        <v/>
      </c>
      <c r="K47" s="67" t="str">
        <f>IF(AND((COLUMN()-1)&gt;='COSTOS VARIABLES'!$E$16,(COLUMN()-1)&lt;='COSTOS VARIABLES'!$F$16),'COSTOS VARIABLES'!$L$16,0)</f>
        <v/>
      </c>
      <c r="L47" s="67" t="str">
        <f>IF(AND((COLUMN()-1)&gt;='COSTOS VARIABLES'!$E$16,(COLUMN()-1)&lt;='COSTOS VARIABLES'!$F$16),'COSTOS VARIABLES'!$L$16,0)</f>
        <v/>
      </c>
      <c r="M47" s="67" t="str">
        <f>IF(AND((COLUMN()-1)&gt;='COSTOS VARIABLES'!$E$16,(COLUMN()-1)&lt;='COSTOS VARIABLES'!$F$16),'COSTOS VARIABLES'!$L$16,0)</f>
        <v/>
      </c>
      <c r="N47" s="67" t="str">
        <f>IF(AND((COLUMN()-1)&gt;='COSTOS VARIABLES'!$E$16,(COLUMN()-1)&lt;='COSTOS VARIABLES'!$F$16),'COSTOS VARIABLES'!$L$16,0)</f>
        <v/>
      </c>
      <c r="O47" s="67" t="str">
        <f>IF(AND((COLUMN()-1)&gt;='COSTOS VARIABLES'!$E$16,(COLUMN()-1)&lt;='COSTOS VARIABLES'!$F$16),'COSTOS VARIABLES'!$L$16,0)</f>
        <v/>
      </c>
      <c r="P47" s="67" t="str">
        <f>IF(AND((COLUMN()-1)&gt;='COSTOS VARIABLES'!$E$16,(COLUMN()-1)&lt;='COSTOS VARIABLES'!$F$16),'COSTOS VARIABLES'!$L$16,0)</f>
        <v/>
      </c>
      <c r="Q47" s="67" t="str">
        <f>IF(AND((COLUMN()-1)&gt;='COSTOS VARIABLES'!$E$16,(COLUMN()-1)&lt;='COSTOS VARIABLES'!$F$16),'COSTOS VARIABLES'!$L$16,0)</f>
        <v/>
      </c>
      <c r="R47" s="67" t="str">
        <f>IF(AND((COLUMN()-1)&gt;='COSTOS VARIABLES'!$E$16,(COLUMN()-1)&lt;='COSTOS VARIABLES'!$F$16),'COSTOS VARIABLES'!$L$16,0)</f>
        <v/>
      </c>
      <c r="S47" s="67" t="str">
        <f>IF(AND((COLUMN()-1)&gt;='COSTOS VARIABLES'!$E$16,(COLUMN()-1)&lt;='COSTOS VARIABLES'!$F$16),'COSTOS VARIABLES'!$L$16,0)</f>
        <v/>
      </c>
      <c r="T47" s="67" t="str">
        <f>IF(AND((COLUMN()-1)&gt;='COSTOS VARIABLES'!$E$16,(COLUMN()-1)&lt;='COSTOS VARIABLES'!$F$16),'COSTOS VARIABLES'!$L$16,0)</f>
        <v/>
      </c>
      <c r="U47" s="67" t="str">
        <f>IF(AND((COLUMN()-1)&gt;='COSTOS VARIABLES'!$E$16,(COLUMN()-1)&lt;='COSTOS VARIABLES'!$F$16),'COSTOS VARIABLES'!$L$16,0)</f>
        <v/>
      </c>
      <c r="V47" s="67" t="str">
        <f>IF(AND((COLUMN()-1)&gt;='COSTOS VARIABLES'!$E$16,(COLUMN()-1)&lt;='COSTOS VARIABLES'!$F$16),'COSTOS VARIABLES'!$L$16,0)</f>
        <v/>
      </c>
      <c r="W47" s="67" t="str">
        <f>IF(AND((COLUMN()-1)&gt;='COSTOS VARIABLES'!$E$16,(COLUMN()-1)&lt;='COSTOS VARIABLES'!$F$16),'COSTOS VARIABLES'!$L$16,0)</f>
        <v/>
      </c>
      <c r="X47" s="67" t="str">
        <f>IF(AND((COLUMN()-1)&gt;='COSTOS VARIABLES'!$E$16,(COLUMN()-1)&lt;='COSTOS VARIABLES'!$F$16),'COSTOS VARIABLES'!$L$16,0)</f>
        <v/>
      </c>
      <c r="Y47" s="67" t="str">
        <f>IF(AND((COLUMN()-1)&gt;='COSTOS VARIABLES'!$E$16,(COLUMN()-1)&lt;='COSTOS VARIABLES'!$F$16),'COSTOS VARIABLES'!$L$16,0)</f>
        <v/>
      </c>
      <c r="Z47" s="67" t="str">
        <f>IF(AND((COLUMN()-1)&gt;='COSTOS VARIABLES'!$E$16,(COLUMN()-1)&lt;='COSTOS VARIABLES'!$F$16),'COSTOS VARIABLES'!$L$16,0)</f>
        <v/>
      </c>
      <c r="AA47" s="67" t="str">
        <f>IF(AND((COLUMN()-1)&gt;='COSTOS VARIABLES'!$E$16,(COLUMN()-1)&lt;='COSTOS VARIABLES'!$F$16),'COSTOS VARIABLES'!$L$16,0)</f>
        <v/>
      </c>
      <c r="AB47" s="67" t="str">
        <f>IF(AND((COLUMN()-1)&gt;='COSTOS VARIABLES'!$E$16,(COLUMN()-1)&lt;='COSTOS VARIABLES'!$F$16),'COSTOS VARIABLES'!$L$16,0)</f>
        <v/>
      </c>
      <c r="AC47" s="67" t="str">
        <f>IF(AND((COLUMN()-1)&gt;='COSTOS VARIABLES'!$E$16,(COLUMN()-1)&lt;='COSTOS VARIABLES'!$F$16),'COSTOS VARIABLES'!$L$16,0)</f>
        <v/>
      </c>
      <c r="AD47" s="67" t="str">
        <f>IF(AND((COLUMN()-1)&gt;='COSTOS VARIABLES'!$E$16,(COLUMN()-1)&lt;='COSTOS VARIABLES'!$F$16),'COSTOS VARIABLES'!$L$16,0)</f>
        <v/>
      </c>
      <c r="AE47" s="67" t="str">
        <f>IF(AND((COLUMN()-1)&gt;='COSTOS VARIABLES'!$E$16,(COLUMN()-1)&lt;='COSTOS VARIABLES'!$F$16),'COSTOS VARIABLES'!$L$16,0)</f>
        <v/>
      </c>
      <c r="AF47" s="67" t="str">
        <f>IF(AND((COLUMN()-1)&gt;='COSTOS VARIABLES'!$E$16,(COLUMN()-1)&lt;='COSTOS VARIABLES'!$F$16),'COSTOS VARIABLES'!$L$16,0)</f>
        <v/>
      </c>
      <c r="AG47" s="67" t="str">
        <f>IF(AND((COLUMN()-1)&gt;='COSTOS VARIABLES'!$E$16,(COLUMN()-1)&lt;='COSTOS VARIABLES'!$F$16),'COSTOS VARIABLES'!$L$16,0)</f>
        <v/>
      </c>
      <c r="AH47" s="67" t="str">
        <f>IF(AND((COLUMN()-1)&gt;='COSTOS VARIABLES'!$E$16,(COLUMN()-1)&lt;='COSTOS VARIABLES'!$F$16),'COSTOS VARIABLES'!$L$16,0)</f>
        <v/>
      </c>
      <c r="AI47" s="67" t="str">
        <f>IF(AND((COLUMN()-1)&gt;='COSTOS VARIABLES'!$E$16,(COLUMN()-1)&lt;='COSTOS VARIABLES'!$F$16),'COSTOS VARIABLES'!$L$16,0)</f>
        <v/>
      </c>
      <c r="AJ47" s="67" t="str">
        <f>IF(AND((COLUMN()-1)&gt;='COSTOS VARIABLES'!$E$16,(COLUMN()-1)&lt;='COSTOS VARIABLES'!$F$16),'COSTOS VARIABLES'!$L$16,0)</f>
        <v/>
      </c>
      <c r="AK47" s="67" t="str">
        <f>IF(AND((COLUMN()-1)&gt;='COSTOS VARIABLES'!$E$16,(COLUMN()-1)&lt;='COSTOS VARIABLES'!$F$16),'COSTOS VARIABLES'!$L$16,0)</f>
        <v/>
      </c>
      <c r="AL47" s="67" t="str">
        <f>IF(AND((COLUMN()-1)&gt;='COSTOS VARIABLES'!$E$16,(COLUMN()-1)&lt;='COSTOS VARIABLES'!$F$16),'COSTOS VARIABLES'!$L$16,0)</f>
        <v/>
      </c>
      <c r="AM47" s="67" t="str">
        <f>IF(AND((COLUMN()-1)&gt;='COSTOS VARIABLES'!$E$16,(COLUMN()-1)&lt;='COSTOS VARIABLES'!$F$16),'COSTOS VARIABLES'!$L$16,0)</f>
        <v/>
      </c>
      <c r="AN47" s="67" t="str">
        <f>IF(AND((COLUMN()-1)&gt;='COSTOS VARIABLES'!$E$16,(COLUMN()-1)&lt;='COSTOS VARIABLES'!$F$16),'COSTOS VARIABLES'!$L$16,0)</f>
        <v/>
      </c>
      <c r="AO47" s="67" t="str">
        <f>IF(AND((COLUMN()-1)&gt;='COSTOS VARIABLES'!$E$16,(COLUMN()-1)&lt;='COSTOS VARIABLES'!$F$16),'COSTOS VARIABLES'!$L$16,0)</f>
        <v/>
      </c>
      <c r="AP47" s="67" t="str">
        <f>IF(AND((COLUMN()-1)&gt;='COSTOS VARIABLES'!$E$16,(COLUMN()-1)&lt;='COSTOS VARIABLES'!$F$16),'COSTOS VARIABLES'!$L$16,0)</f>
        <v/>
      </c>
      <c r="AQ47" s="67" t="str">
        <f>IF(AND((COLUMN()-1)&gt;='COSTOS VARIABLES'!$E$16,(COLUMN()-1)&lt;='COSTOS VARIABLES'!$F$16),'COSTOS VARIABLES'!$L$16,0)</f>
        <v/>
      </c>
      <c r="AR47" s="67" t="str">
        <f>IF(AND((COLUMN()-1)&gt;='COSTOS VARIABLES'!$E$16,(COLUMN()-1)&lt;='COSTOS VARIABLES'!$F$16),'COSTOS VARIABLES'!$L$16,0)</f>
        <v/>
      </c>
      <c r="AS47" s="67" t="str">
        <f>IF(AND((COLUMN()-1)&gt;='COSTOS VARIABLES'!$E$16,(COLUMN()-1)&lt;='COSTOS VARIABLES'!$F$16),'COSTOS VARIABLES'!$L$16,0)</f>
        <v/>
      </c>
      <c r="AT47" s="67" t="str">
        <f>IF(AND((COLUMN()-1)&gt;='COSTOS VARIABLES'!$E$16,(COLUMN()-1)&lt;='COSTOS VARIABLES'!$F$16),'COSTOS VARIABLES'!$L$16,0)</f>
        <v/>
      </c>
      <c r="AU47" s="67" t="str">
        <f>IF(AND((COLUMN()-1)&gt;='COSTOS VARIABLES'!$E$16,(COLUMN()-1)&lt;='COSTOS VARIABLES'!$F$16),'COSTOS VARIABLES'!$L$16,0)</f>
        <v/>
      </c>
      <c r="AV47" s="67" t="str">
        <f>IF(AND((COLUMN()-1)&gt;='COSTOS VARIABLES'!$E$16,(COLUMN()-1)&lt;='COSTOS VARIABLES'!$F$16),'COSTOS VARIABLES'!$L$16,0)</f>
        <v/>
      </c>
      <c r="AW47" s="67" t="str">
        <f>IF(AND((COLUMN()-1)&gt;='COSTOS VARIABLES'!$E$16,(COLUMN()-1)&lt;='COSTOS VARIABLES'!$F$16),'COSTOS VARIABLES'!$L$16,0)</f>
        <v/>
      </c>
      <c r="AX47" s="67" t="str">
        <f>IF(AND((COLUMN()-1)&gt;='COSTOS VARIABLES'!$E$16,(COLUMN()-1)&lt;='COSTOS VARIABLES'!$F$16),'COSTOS VARIABLES'!$L$16,0)</f>
        <v/>
      </c>
      <c r="AY47" s="67" t="str">
        <f>IF(AND((COLUMN()-1)&gt;='COSTOS VARIABLES'!$E$16,(COLUMN()-1)&lt;='COSTOS VARIABLES'!$F$16),'COSTOS VARIABLES'!$L$16,0)</f>
        <v/>
      </c>
      <c r="AZ47" s="67" t="str">
        <f>IF(AND((COLUMN()-1)&gt;='COSTOS VARIABLES'!$E$16,(COLUMN()-1)&lt;='COSTOS VARIABLES'!$F$16),'COSTOS VARIABLES'!$L$16,0)</f>
        <v/>
      </c>
      <c r="BA47" s="67" t="str">
        <f>IF(AND((COLUMN()-1)&gt;='COSTOS VARIABLES'!$E$16,(COLUMN()-1)&lt;='COSTOS VARIABLES'!$F$16),'COSTOS VARIABLES'!$L$16,0)</f>
        <v/>
      </c>
    </row>
    <row r="48" spans="1:53" x14ac:dyDescent="0.35">
      <c r="A48" s="38" t="s">
        <v>379</v>
      </c>
      <c r="B48" s="16">
        <f>IF('COSTOS VARIABLES'!$B$16&lt;&gt;"",0,IF(AND((COLUMN()-1)&gt;='COSTOS VARIABLES'!$E$17,(COLUMN()-1)&lt;='COSTOS VARIABLES'!$F$17),'COSTOS VARIABLES'!$L$17,0))</f>
        <v>11.538462426035572</v>
      </c>
      <c r="C48" s="16">
        <f>IF('COSTOS VARIABLES'!$B$16&lt;&gt;"",0,IF(AND((COLUMN()-1)&gt;='COSTOS VARIABLES'!$E$17,(COLUMN()-1)&lt;='COSTOS VARIABLES'!$F$17),'COSTOS VARIABLES'!$L$17,0))</f>
        <v>11.538462426035572</v>
      </c>
      <c r="D48" s="16">
        <f>IF('COSTOS VARIABLES'!$B$16&lt;&gt;"",0,IF(AND((COLUMN()-1)&gt;='COSTOS VARIABLES'!$E$17,(COLUMN()-1)&lt;='COSTOS VARIABLES'!$F$17),'COSTOS VARIABLES'!$L$17,0))</f>
        <v>11.538462426035572</v>
      </c>
      <c r="E48" s="16">
        <f>IF('COSTOS VARIABLES'!$B$16&lt;&gt;"",0,IF(AND((COLUMN()-1)&gt;='COSTOS VARIABLES'!$E$17,(COLUMN()-1)&lt;='COSTOS VARIABLES'!$F$17),'COSTOS VARIABLES'!$L$17,0))</f>
        <v>11.538462426035572</v>
      </c>
      <c r="F48" s="16">
        <f>IF('COSTOS VARIABLES'!$B$16&lt;&gt;"",0,IF(AND((COLUMN()-1)&gt;='COSTOS VARIABLES'!$E$17,(COLUMN()-1)&lt;='COSTOS VARIABLES'!$F$17),'COSTOS VARIABLES'!$L$17,0))</f>
        <v>11.538462426035572</v>
      </c>
      <c r="G48" s="16">
        <f>IF('COSTOS VARIABLES'!$B$16&lt;&gt;"",0,IF(AND((COLUMN()-1)&gt;='COSTOS VARIABLES'!$E$17,(COLUMN()-1)&lt;='COSTOS VARIABLES'!$F$17),'COSTOS VARIABLES'!$L$17,0))</f>
        <v>11.538462426035572</v>
      </c>
      <c r="H48" s="16">
        <f>IF('COSTOS VARIABLES'!$B$16&lt;&gt;"",0,IF(AND((COLUMN()-1)&gt;='COSTOS VARIABLES'!$E$17,(COLUMN()-1)&lt;='COSTOS VARIABLES'!$F$17),'COSTOS VARIABLES'!$L$17,0))</f>
        <v>11.538462426035572</v>
      </c>
      <c r="I48" s="16">
        <f>IF('COSTOS VARIABLES'!$B$16&lt;&gt;"",0,IF(AND((COLUMN()-1)&gt;='COSTOS VARIABLES'!$E$17,(COLUMN()-1)&lt;='COSTOS VARIABLES'!$F$17),'COSTOS VARIABLES'!$L$17,0))</f>
        <v>11.538462426035572</v>
      </c>
      <c r="J48" s="16">
        <f>IF('COSTOS VARIABLES'!$B$16&lt;&gt;"",0,IF(AND((COLUMN()-1)&gt;='COSTOS VARIABLES'!$E$17,(COLUMN()-1)&lt;='COSTOS VARIABLES'!$F$17),'COSTOS VARIABLES'!$L$17,0))</f>
        <v>11.538462426035572</v>
      </c>
      <c r="K48" s="16">
        <f>IF('COSTOS VARIABLES'!$B$16&lt;&gt;"",0,IF(AND((COLUMN()-1)&gt;='COSTOS VARIABLES'!$E$17,(COLUMN()-1)&lt;='COSTOS VARIABLES'!$F$17),'COSTOS VARIABLES'!$L$17,0))</f>
        <v>11.538462426035572</v>
      </c>
      <c r="L48" s="16">
        <f>IF('COSTOS VARIABLES'!$B$16&lt;&gt;"",0,IF(AND((COLUMN()-1)&gt;='COSTOS VARIABLES'!$E$17,(COLUMN()-1)&lt;='COSTOS VARIABLES'!$F$17),'COSTOS VARIABLES'!$L$17,0))</f>
        <v>11.538462426035572</v>
      </c>
      <c r="M48" s="16">
        <f>IF('COSTOS VARIABLES'!$B$16&lt;&gt;"",0,IF(AND((COLUMN()-1)&gt;='COSTOS VARIABLES'!$E$17,(COLUMN()-1)&lt;='COSTOS VARIABLES'!$F$17),'COSTOS VARIABLES'!$L$17,0))</f>
        <v>11.538462426035572</v>
      </c>
      <c r="N48" s="16">
        <f>IF('COSTOS VARIABLES'!$B$16&lt;&gt;"",0,IF(AND((COLUMN()-1)&gt;='COSTOS VARIABLES'!$E$17,(COLUMN()-1)&lt;='COSTOS VARIABLES'!$F$17),'COSTOS VARIABLES'!$L$17,0))</f>
        <v>11.538462426035572</v>
      </c>
      <c r="O48" s="16">
        <f>IF('COSTOS VARIABLES'!$B$16&lt;&gt;"",0,IF(AND((COLUMN()-1)&gt;='COSTOS VARIABLES'!$E$17,(COLUMN()-1)&lt;='COSTOS VARIABLES'!$F$17),'COSTOS VARIABLES'!$L$17,0))</f>
        <v>11.538462426035572</v>
      </c>
      <c r="P48" s="16">
        <f>IF('COSTOS VARIABLES'!$B$16&lt;&gt;"",0,IF(AND((COLUMN()-1)&gt;='COSTOS VARIABLES'!$E$17,(COLUMN()-1)&lt;='COSTOS VARIABLES'!$F$17),'COSTOS VARIABLES'!$L$17,0))</f>
        <v>11.538462426035572</v>
      </c>
      <c r="Q48" s="16">
        <f>IF('COSTOS VARIABLES'!$B$16&lt;&gt;"",0,IF(AND((COLUMN()-1)&gt;='COSTOS VARIABLES'!$E$17,(COLUMN()-1)&lt;='COSTOS VARIABLES'!$F$17),'COSTOS VARIABLES'!$L$17,0))</f>
        <v>11.538462426035572</v>
      </c>
      <c r="R48" s="16">
        <f>IF('COSTOS VARIABLES'!$B$16&lt;&gt;"",0,IF(AND((COLUMN()-1)&gt;='COSTOS VARIABLES'!$E$17,(COLUMN()-1)&lt;='COSTOS VARIABLES'!$F$17),'COSTOS VARIABLES'!$L$17,0))</f>
        <v>11.538462426035572</v>
      </c>
      <c r="S48" s="16">
        <f>IF('COSTOS VARIABLES'!$B$16&lt;&gt;"",0,IF(AND((COLUMN()-1)&gt;='COSTOS VARIABLES'!$E$17,(COLUMN()-1)&lt;='COSTOS VARIABLES'!$F$17),'COSTOS VARIABLES'!$L$17,0))</f>
        <v>11.538462426035572</v>
      </c>
      <c r="T48" s="16">
        <f>IF('COSTOS VARIABLES'!$B$16&lt;&gt;"",0,IF(AND((COLUMN()-1)&gt;='COSTOS VARIABLES'!$E$17,(COLUMN()-1)&lt;='COSTOS VARIABLES'!$F$17),'COSTOS VARIABLES'!$L$17,0))</f>
        <v>11.538462426035572</v>
      </c>
      <c r="U48" s="16">
        <f>IF('COSTOS VARIABLES'!$B$16&lt;&gt;"",0,IF(AND((COLUMN()-1)&gt;='COSTOS VARIABLES'!$E$17,(COLUMN()-1)&lt;='COSTOS VARIABLES'!$F$17),'COSTOS VARIABLES'!$L$17,0))</f>
        <v>11.538462426035572</v>
      </c>
      <c r="V48" s="16">
        <f>IF('COSTOS VARIABLES'!$B$16&lt;&gt;"",0,IF(AND((COLUMN()-1)&gt;='COSTOS VARIABLES'!$E$17,(COLUMN()-1)&lt;='COSTOS VARIABLES'!$F$17),'COSTOS VARIABLES'!$L$17,0))</f>
        <v>11.538462426035572</v>
      </c>
      <c r="W48" s="16">
        <f>IF('COSTOS VARIABLES'!$B$16&lt;&gt;"",0,IF(AND((COLUMN()-1)&gt;='COSTOS VARIABLES'!$E$17,(COLUMN()-1)&lt;='COSTOS VARIABLES'!$F$17),'COSTOS VARIABLES'!$L$17,0))</f>
        <v>11.538462426035572</v>
      </c>
      <c r="X48" s="16">
        <f>IF('COSTOS VARIABLES'!$B$16&lt;&gt;"",0,IF(AND((COLUMN()-1)&gt;='COSTOS VARIABLES'!$E$17,(COLUMN()-1)&lt;='COSTOS VARIABLES'!$F$17),'COSTOS VARIABLES'!$L$17,0))</f>
        <v>11.538462426035572</v>
      </c>
      <c r="Y48" s="16">
        <f>IF('COSTOS VARIABLES'!$B$16&lt;&gt;"",0,IF(AND((COLUMN()-1)&gt;='COSTOS VARIABLES'!$E$17,(COLUMN()-1)&lt;='COSTOS VARIABLES'!$F$17),'COSTOS VARIABLES'!$L$17,0))</f>
        <v>11.538462426035572</v>
      </c>
      <c r="Z48" s="16">
        <f>IF('COSTOS VARIABLES'!$B$16&lt;&gt;"",0,IF(AND((COLUMN()-1)&gt;='COSTOS VARIABLES'!$E$17,(COLUMN()-1)&lt;='COSTOS VARIABLES'!$F$17),'COSTOS VARIABLES'!$L$17,0))</f>
        <v>11.538462426035572</v>
      </c>
      <c r="AA48" s="16">
        <f>IF('COSTOS VARIABLES'!$B$16&lt;&gt;"",0,IF(AND((COLUMN()-1)&gt;='COSTOS VARIABLES'!$E$17,(COLUMN()-1)&lt;='COSTOS VARIABLES'!$F$17),'COSTOS VARIABLES'!$L$17,0))</f>
        <v>11.538462426035572</v>
      </c>
      <c r="AB48" s="16">
        <f>IF('COSTOS VARIABLES'!$B$16&lt;&gt;"",0,IF(AND((COLUMN()-1)&gt;='COSTOS VARIABLES'!$E$17,(COLUMN()-1)&lt;='COSTOS VARIABLES'!$F$17),'COSTOS VARIABLES'!$L$17,0))</f>
        <v>11.538462426035572</v>
      </c>
      <c r="AC48" s="16">
        <f>IF('COSTOS VARIABLES'!$B$16&lt;&gt;"",0,IF(AND((COLUMN()-1)&gt;='COSTOS VARIABLES'!$E$17,(COLUMN()-1)&lt;='COSTOS VARIABLES'!$F$17),'COSTOS VARIABLES'!$L$17,0))</f>
        <v>11.538462426035572</v>
      </c>
      <c r="AD48" s="16">
        <f>IF('COSTOS VARIABLES'!$B$16&lt;&gt;"",0,IF(AND((COLUMN()-1)&gt;='COSTOS VARIABLES'!$E$17,(COLUMN()-1)&lt;='COSTOS VARIABLES'!$F$17),'COSTOS VARIABLES'!$L$17,0))</f>
        <v>11.538462426035572</v>
      </c>
      <c r="AE48" s="16">
        <f>IF('COSTOS VARIABLES'!$B$16&lt;&gt;"",0,IF(AND((COLUMN()-1)&gt;='COSTOS VARIABLES'!$E$17,(COLUMN()-1)&lt;='COSTOS VARIABLES'!$F$17),'COSTOS VARIABLES'!$L$17,0))</f>
        <v>11.538462426035572</v>
      </c>
      <c r="AF48" s="16">
        <f>IF('COSTOS VARIABLES'!$B$16&lt;&gt;"",0,IF(AND((COLUMN()-1)&gt;='COSTOS VARIABLES'!$E$17,(COLUMN()-1)&lt;='COSTOS VARIABLES'!$F$17),'COSTOS VARIABLES'!$L$17,0))</f>
        <v>11.538462426035572</v>
      </c>
      <c r="AG48" s="16">
        <f>IF('COSTOS VARIABLES'!$B$16&lt;&gt;"",0,IF(AND((COLUMN()-1)&gt;='COSTOS VARIABLES'!$E$17,(COLUMN()-1)&lt;='COSTOS VARIABLES'!$F$17),'COSTOS VARIABLES'!$L$17,0))</f>
        <v>11.538462426035572</v>
      </c>
      <c r="AH48" s="16">
        <f>IF('COSTOS VARIABLES'!$B$16&lt;&gt;"",0,IF(AND((COLUMN()-1)&gt;='COSTOS VARIABLES'!$E$17,(COLUMN()-1)&lt;='COSTOS VARIABLES'!$F$17),'COSTOS VARIABLES'!$L$17,0))</f>
        <v>11.538462426035572</v>
      </c>
      <c r="AI48" s="16">
        <f>IF('COSTOS VARIABLES'!$B$16&lt;&gt;"",0,IF(AND((COLUMN()-1)&gt;='COSTOS VARIABLES'!$E$17,(COLUMN()-1)&lt;='COSTOS VARIABLES'!$F$17),'COSTOS VARIABLES'!$L$17,0))</f>
        <v>11.538462426035572</v>
      </c>
      <c r="AJ48" s="16">
        <f>IF('COSTOS VARIABLES'!$B$16&lt;&gt;"",0,IF(AND((COLUMN()-1)&gt;='COSTOS VARIABLES'!$E$17,(COLUMN()-1)&lt;='COSTOS VARIABLES'!$F$17),'COSTOS VARIABLES'!$L$17,0))</f>
        <v>11.538462426035572</v>
      </c>
      <c r="AK48" s="16">
        <f>IF('COSTOS VARIABLES'!$B$16&lt;&gt;"",0,IF(AND((COLUMN()-1)&gt;='COSTOS VARIABLES'!$E$17,(COLUMN()-1)&lt;='COSTOS VARIABLES'!$F$17),'COSTOS VARIABLES'!$L$17,0))</f>
        <v>11.538462426035572</v>
      </c>
      <c r="AL48" s="16">
        <f>IF('COSTOS VARIABLES'!$B$16&lt;&gt;"",0,IF(AND((COLUMN()-1)&gt;='COSTOS VARIABLES'!$E$17,(COLUMN()-1)&lt;='COSTOS VARIABLES'!$F$17),'COSTOS VARIABLES'!$L$17,0))</f>
        <v>11.538462426035572</v>
      </c>
      <c r="AM48" s="16">
        <f>IF('COSTOS VARIABLES'!$B$16&lt;&gt;"",0,IF(AND((COLUMN()-1)&gt;='COSTOS VARIABLES'!$E$17,(COLUMN()-1)&lt;='COSTOS VARIABLES'!$F$17),'COSTOS VARIABLES'!$L$17,0))</f>
        <v>11.538462426035572</v>
      </c>
      <c r="AN48" s="16">
        <f>IF('COSTOS VARIABLES'!$B$16&lt;&gt;"",0,IF(AND((COLUMN()-1)&gt;='COSTOS VARIABLES'!$E$17,(COLUMN()-1)&lt;='COSTOS VARIABLES'!$F$17),'COSTOS VARIABLES'!$L$17,0))</f>
        <v>11.538462426035572</v>
      </c>
      <c r="AO48" s="16">
        <f>IF('COSTOS VARIABLES'!$B$16&lt;&gt;"",0,IF(AND((COLUMN()-1)&gt;='COSTOS VARIABLES'!$E$17,(COLUMN()-1)&lt;='COSTOS VARIABLES'!$F$17),'COSTOS VARIABLES'!$L$17,0))</f>
        <v>11.538462426035572</v>
      </c>
      <c r="AP48" s="16">
        <f>IF('COSTOS VARIABLES'!$B$16&lt;&gt;"",0,IF(AND((COLUMN()-1)&gt;='COSTOS VARIABLES'!$E$17,(COLUMN()-1)&lt;='COSTOS VARIABLES'!$F$17),'COSTOS VARIABLES'!$L$17,0))</f>
        <v>11.538462426035572</v>
      </c>
      <c r="AQ48" s="16">
        <f>IF('COSTOS VARIABLES'!$B$16&lt;&gt;"",0,IF(AND((COLUMN()-1)&gt;='COSTOS VARIABLES'!$E$17,(COLUMN()-1)&lt;='COSTOS VARIABLES'!$F$17),'COSTOS VARIABLES'!$L$17,0))</f>
        <v>11.538462426035572</v>
      </c>
      <c r="AR48" s="16">
        <f>IF('COSTOS VARIABLES'!$B$16&lt;&gt;"",0,IF(AND((COLUMN()-1)&gt;='COSTOS VARIABLES'!$E$17,(COLUMN()-1)&lt;='COSTOS VARIABLES'!$F$17),'COSTOS VARIABLES'!$L$17,0))</f>
        <v>11.538462426035572</v>
      </c>
      <c r="AS48" s="16">
        <f>IF('COSTOS VARIABLES'!$B$16&lt;&gt;"",0,IF(AND((COLUMN()-1)&gt;='COSTOS VARIABLES'!$E$17,(COLUMN()-1)&lt;='COSTOS VARIABLES'!$F$17),'COSTOS VARIABLES'!$L$17,0))</f>
        <v>11.538462426035572</v>
      </c>
      <c r="AT48" s="16">
        <f>IF('COSTOS VARIABLES'!$B$16&lt;&gt;"",0,IF(AND((COLUMN()-1)&gt;='COSTOS VARIABLES'!$E$17,(COLUMN()-1)&lt;='COSTOS VARIABLES'!$F$17),'COSTOS VARIABLES'!$L$17,0))</f>
        <v>11.538462426035572</v>
      </c>
      <c r="AU48" s="16">
        <f>IF('COSTOS VARIABLES'!$B$16&lt;&gt;"",0,IF(AND((COLUMN()-1)&gt;='COSTOS VARIABLES'!$E$17,(COLUMN()-1)&lt;='COSTOS VARIABLES'!$F$17),'COSTOS VARIABLES'!$L$17,0))</f>
        <v>11.538462426035572</v>
      </c>
      <c r="AV48" s="16">
        <f>IF('COSTOS VARIABLES'!$B$16&lt;&gt;"",0,IF(AND((COLUMN()-1)&gt;='COSTOS VARIABLES'!$E$17,(COLUMN()-1)&lt;='COSTOS VARIABLES'!$F$17),'COSTOS VARIABLES'!$L$17,0))</f>
        <v>11.538462426035572</v>
      </c>
      <c r="AW48" s="16">
        <f>IF('COSTOS VARIABLES'!$B$16&lt;&gt;"",0,IF(AND((COLUMN()-1)&gt;='COSTOS VARIABLES'!$E$17,(COLUMN()-1)&lt;='COSTOS VARIABLES'!$F$17),'COSTOS VARIABLES'!$L$17,0))</f>
        <v>11.538462426035572</v>
      </c>
      <c r="AX48" s="16">
        <f>IF('COSTOS VARIABLES'!$B$16&lt;&gt;"",0,IF(AND((COLUMN()-1)&gt;='COSTOS VARIABLES'!$E$17,(COLUMN()-1)&lt;='COSTOS VARIABLES'!$F$17),'COSTOS VARIABLES'!$L$17,0))</f>
        <v>11.538462426035572</v>
      </c>
      <c r="AY48" s="16">
        <f>IF('COSTOS VARIABLES'!$B$16&lt;&gt;"",0,IF(AND((COLUMN()-1)&gt;='COSTOS VARIABLES'!$E$17,(COLUMN()-1)&lt;='COSTOS VARIABLES'!$F$17),'COSTOS VARIABLES'!$L$17,0))</f>
        <v>11.538462426035572</v>
      </c>
      <c r="AZ48" s="16">
        <f>IF('COSTOS VARIABLES'!$B$16&lt;&gt;"",0,IF(AND((COLUMN()-1)&gt;='COSTOS VARIABLES'!$E$17,(COLUMN()-1)&lt;='COSTOS VARIABLES'!$F$17),'COSTOS VARIABLES'!$L$17,0))</f>
        <v>11.538462426035572</v>
      </c>
      <c r="BA48" s="16">
        <f>IF('COSTOS VARIABLES'!$B$16&lt;&gt;"",0,IF(AND((COLUMN()-1)&gt;='COSTOS VARIABLES'!$E$17,(COLUMN()-1)&lt;='COSTOS VARIABLES'!$F$17),'COSTOS VARIABLES'!$L$17,0))</f>
        <v>11.538462426035572</v>
      </c>
    </row>
    <row r="49" spans="1:53" x14ac:dyDescent="0.35">
      <c r="A49" s="38" t="s">
        <v>380</v>
      </c>
      <c r="B49" s="16">
        <f>IF('COSTOS VARIABLES'!$B$16&lt;&gt;"",0,IF(AND((COLUMN()-1)&gt;='COSTOS VARIABLES'!$E$18,(COLUMN()-1)&lt;='COSTOS VARIABLES'!$F$18),'COSTOS VARIABLES'!$L$18,0))</f>
        <v>3.4615387278106717</v>
      </c>
      <c r="C49" s="16">
        <f>IF('COSTOS VARIABLES'!$B$16&lt;&gt;"",0,IF(AND((COLUMN()-1)&gt;='COSTOS VARIABLES'!$E$18,(COLUMN()-1)&lt;='COSTOS VARIABLES'!$F$18),'COSTOS VARIABLES'!$L$18,0))</f>
        <v>3.4615387278106717</v>
      </c>
      <c r="D49" s="16">
        <f>IF('COSTOS VARIABLES'!$B$16&lt;&gt;"",0,IF(AND((COLUMN()-1)&gt;='COSTOS VARIABLES'!$E$18,(COLUMN()-1)&lt;='COSTOS VARIABLES'!$F$18),'COSTOS VARIABLES'!$L$18,0))</f>
        <v>3.4615387278106717</v>
      </c>
      <c r="E49" s="16">
        <f>IF('COSTOS VARIABLES'!$B$16&lt;&gt;"",0,IF(AND((COLUMN()-1)&gt;='COSTOS VARIABLES'!$E$18,(COLUMN()-1)&lt;='COSTOS VARIABLES'!$F$18),'COSTOS VARIABLES'!$L$18,0))</f>
        <v>3.4615387278106717</v>
      </c>
      <c r="F49" s="16">
        <f>IF('COSTOS VARIABLES'!$B$16&lt;&gt;"",0,IF(AND((COLUMN()-1)&gt;='COSTOS VARIABLES'!$E$18,(COLUMN()-1)&lt;='COSTOS VARIABLES'!$F$18),'COSTOS VARIABLES'!$L$18,0))</f>
        <v>3.4615387278106717</v>
      </c>
      <c r="G49" s="16">
        <f>IF('COSTOS VARIABLES'!$B$16&lt;&gt;"",0,IF(AND((COLUMN()-1)&gt;='COSTOS VARIABLES'!$E$18,(COLUMN()-1)&lt;='COSTOS VARIABLES'!$F$18),'COSTOS VARIABLES'!$L$18,0))</f>
        <v>3.4615387278106717</v>
      </c>
      <c r="H49" s="16">
        <f>IF('COSTOS VARIABLES'!$B$16&lt;&gt;"",0,IF(AND((COLUMN()-1)&gt;='COSTOS VARIABLES'!$E$18,(COLUMN()-1)&lt;='COSTOS VARIABLES'!$F$18),'COSTOS VARIABLES'!$L$18,0))</f>
        <v>3.4615387278106717</v>
      </c>
      <c r="I49" s="16">
        <f>IF('COSTOS VARIABLES'!$B$16&lt;&gt;"",0,IF(AND((COLUMN()-1)&gt;='COSTOS VARIABLES'!$E$18,(COLUMN()-1)&lt;='COSTOS VARIABLES'!$F$18),'COSTOS VARIABLES'!$L$18,0))</f>
        <v>3.4615387278106717</v>
      </c>
      <c r="J49" s="16">
        <f>IF('COSTOS VARIABLES'!$B$16&lt;&gt;"",0,IF(AND((COLUMN()-1)&gt;='COSTOS VARIABLES'!$E$18,(COLUMN()-1)&lt;='COSTOS VARIABLES'!$F$18),'COSTOS VARIABLES'!$L$18,0))</f>
        <v>3.4615387278106717</v>
      </c>
      <c r="K49" s="16">
        <f>IF('COSTOS VARIABLES'!$B$16&lt;&gt;"",0,IF(AND((COLUMN()-1)&gt;='COSTOS VARIABLES'!$E$18,(COLUMN()-1)&lt;='COSTOS VARIABLES'!$F$18),'COSTOS VARIABLES'!$L$18,0))</f>
        <v>3.4615387278106717</v>
      </c>
      <c r="L49" s="16">
        <f>IF('COSTOS VARIABLES'!$B$16&lt;&gt;"",0,IF(AND((COLUMN()-1)&gt;='COSTOS VARIABLES'!$E$18,(COLUMN()-1)&lt;='COSTOS VARIABLES'!$F$18),'COSTOS VARIABLES'!$L$18,0))</f>
        <v>3.4615387278106717</v>
      </c>
      <c r="M49" s="16">
        <f>IF('COSTOS VARIABLES'!$B$16&lt;&gt;"",0,IF(AND((COLUMN()-1)&gt;='COSTOS VARIABLES'!$E$18,(COLUMN()-1)&lt;='COSTOS VARIABLES'!$F$18),'COSTOS VARIABLES'!$L$18,0))</f>
        <v>3.4615387278106717</v>
      </c>
      <c r="N49" s="16">
        <f>IF('COSTOS VARIABLES'!$B$16&lt;&gt;"",0,IF(AND((COLUMN()-1)&gt;='COSTOS VARIABLES'!$E$18,(COLUMN()-1)&lt;='COSTOS VARIABLES'!$F$18),'COSTOS VARIABLES'!$L$18,0))</f>
        <v>3.4615387278106717</v>
      </c>
      <c r="O49" s="16">
        <f>IF('COSTOS VARIABLES'!$B$16&lt;&gt;"",0,IF(AND((COLUMN()-1)&gt;='COSTOS VARIABLES'!$E$18,(COLUMN()-1)&lt;='COSTOS VARIABLES'!$F$18),'COSTOS VARIABLES'!$L$18,0))</f>
        <v>3.4615387278106717</v>
      </c>
      <c r="P49" s="16">
        <f>IF('COSTOS VARIABLES'!$B$16&lt;&gt;"",0,IF(AND((COLUMN()-1)&gt;='COSTOS VARIABLES'!$E$18,(COLUMN()-1)&lt;='COSTOS VARIABLES'!$F$18),'COSTOS VARIABLES'!$L$18,0))</f>
        <v>3.4615387278106717</v>
      </c>
      <c r="Q49" s="16">
        <f>IF('COSTOS VARIABLES'!$B$16&lt;&gt;"",0,IF(AND((COLUMN()-1)&gt;='COSTOS VARIABLES'!$E$18,(COLUMN()-1)&lt;='COSTOS VARIABLES'!$F$18),'COSTOS VARIABLES'!$L$18,0))</f>
        <v>3.4615387278106717</v>
      </c>
      <c r="R49" s="16">
        <f>IF('COSTOS VARIABLES'!$B$16&lt;&gt;"",0,IF(AND((COLUMN()-1)&gt;='COSTOS VARIABLES'!$E$18,(COLUMN()-1)&lt;='COSTOS VARIABLES'!$F$18),'COSTOS VARIABLES'!$L$18,0))</f>
        <v>3.4615387278106717</v>
      </c>
      <c r="S49" s="16">
        <f>IF('COSTOS VARIABLES'!$B$16&lt;&gt;"",0,IF(AND((COLUMN()-1)&gt;='COSTOS VARIABLES'!$E$18,(COLUMN()-1)&lt;='COSTOS VARIABLES'!$F$18),'COSTOS VARIABLES'!$L$18,0))</f>
        <v>3.4615387278106717</v>
      </c>
      <c r="T49" s="16">
        <f>IF('COSTOS VARIABLES'!$B$16&lt;&gt;"",0,IF(AND((COLUMN()-1)&gt;='COSTOS VARIABLES'!$E$18,(COLUMN()-1)&lt;='COSTOS VARIABLES'!$F$18),'COSTOS VARIABLES'!$L$18,0))</f>
        <v>3.4615387278106717</v>
      </c>
      <c r="U49" s="16">
        <f>IF('COSTOS VARIABLES'!$B$16&lt;&gt;"",0,IF(AND((COLUMN()-1)&gt;='COSTOS VARIABLES'!$E$18,(COLUMN()-1)&lt;='COSTOS VARIABLES'!$F$18),'COSTOS VARIABLES'!$L$18,0))</f>
        <v>3.4615387278106717</v>
      </c>
      <c r="V49" s="16">
        <f>IF('COSTOS VARIABLES'!$B$16&lt;&gt;"",0,IF(AND((COLUMN()-1)&gt;='COSTOS VARIABLES'!$E$18,(COLUMN()-1)&lt;='COSTOS VARIABLES'!$F$18),'COSTOS VARIABLES'!$L$18,0))</f>
        <v>3.4615387278106717</v>
      </c>
      <c r="W49" s="16">
        <f>IF('COSTOS VARIABLES'!$B$16&lt;&gt;"",0,IF(AND((COLUMN()-1)&gt;='COSTOS VARIABLES'!$E$18,(COLUMN()-1)&lt;='COSTOS VARIABLES'!$F$18),'COSTOS VARIABLES'!$L$18,0))</f>
        <v>3.4615387278106717</v>
      </c>
      <c r="X49" s="16">
        <f>IF('COSTOS VARIABLES'!$B$16&lt;&gt;"",0,IF(AND((COLUMN()-1)&gt;='COSTOS VARIABLES'!$E$18,(COLUMN()-1)&lt;='COSTOS VARIABLES'!$F$18),'COSTOS VARIABLES'!$L$18,0))</f>
        <v>3.4615387278106717</v>
      </c>
      <c r="Y49" s="16">
        <f>IF('COSTOS VARIABLES'!$B$16&lt;&gt;"",0,IF(AND((COLUMN()-1)&gt;='COSTOS VARIABLES'!$E$18,(COLUMN()-1)&lt;='COSTOS VARIABLES'!$F$18),'COSTOS VARIABLES'!$L$18,0))</f>
        <v>3.4615387278106717</v>
      </c>
      <c r="Z49" s="16">
        <f>IF('COSTOS VARIABLES'!$B$16&lt;&gt;"",0,IF(AND((COLUMN()-1)&gt;='COSTOS VARIABLES'!$E$18,(COLUMN()-1)&lt;='COSTOS VARIABLES'!$F$18),'COSTOS VARIABLES'!$L$18,0))</f>
        <v>3.4615387278106717</v>
      </c>
      <c r="AA49" s="16">
        <f>IF('COSTOS VARIABLES'!$B$16&lt;&gt;"",0,IF(AND((COLUMN()-1)&gt;='COSTOS VARIABLES'!$E$18,(COLUMN()-1)&lt;='COSTOS VARIABLES'!$F$18),'COSTOS VARIABLES'!$L$18,0))</f>
        <v>3.4615387278106717</v>
      </c>
      <c r="AB49" s="16">
        <f>IF('COSTOS VARIABLES'!$B$16&lt;&gt;"",0,IF(AND((COLUMN()-1)&gt;='COSTOS VARIABLES'!$E$18,(COLUMN()-1)&lt;='COSTOS VARIABLES'!$F$18),'COSTOS VARIABLES'!$L$18,0))</f>
        <v>3.4615387278106717</v>
      </c>
      <c r="AC49" s="16">
        <f>IF('COSTOS VARIABLES'!$B$16&lt;&gt;"",0,IF(AND((COLUMN()-1)&gt;='COSTOS VARIABLES'!$E$18,(COLUMN()-1)&lt;='COSTOS VARIABLES'!$F$18),'COSTOS VARIABLES'!$L$18,0))</f>
        <v>3.4615387278106717</v>
      </c>
      <c r="AD49" s="16">
        <f>IF('COSTOS VARIABLES'!$B$16&lt;&gt;"",0,IF(AND((COLUMN()-1)&gt;='COSTOS VARIABLES'!$E$18,(COLUMN()-1)&lt;='COSTOS VARIABLES'!$F$18),'COSTOS VARIABLES'!$L$18,0))</f>
        <v>3.4615387278106717</v>
      </c>
      <c r="AE49" s="16">
        <f>IF('COSTOS VARIABLES'!$B$16&lt;&gt;"",0,IF(AND((COLUMN()-1)&gt;='COSTOS VARIABLES'!$E$18,(COLUMN()-1)&lt;='COSTOS VARIABLES'!$F$18),'COSTOS VARIABLES'!$L$18,0))</f>
        <v>3.4615387278106717</v>
      </c>
      <c r="AF49" s="16">
        <f>IF('COSTOS VARIABLES'!$B$16&lt;&gt;"",0,IF(AND((COLUMN()-1)&gt;='COSTOS VARIABLES'!$E$18,(COLUMN()-1)&lt;='COSTOS VARIABLES'!$F$18),'COSTOS VARIABLES'!$L$18,0))</f>
        <v>3.4615387278106717</v>
      </c>
      <c r="AG49" s="16">
        <f>IF('COSTOS VARIABLES'!$B$16&lt;&gt;"",0,IF(AND((COLUMN()-1)&gt;='COSTOS VARIABLES'!$E$18,(COLUMN()-1)&lt;='COSTOS VARIABLES'!$F$18),'COSTOS VARIABLES'!$L$18,0))</f>
        <v>3.4615387278106717</v>
      </c>
      <c r="AH49" s="16">
        <f>IF('COSTOS VARIABLES'!$B$16&lt;&gt;"",0,IF(AND((COLUMN()-1)&gt;='COSTOS VARIABLES'!$E$18,(COLUMN()-1)&lt;='COSTOS VARIABLES'!$F$18),'COSTOS VARIABLES'!$L$18,0))</f>
        <v>3.4615387278106717</v>
      </c>
      <c r="AI49" s="16">
        <f>IF('COSTOS VARIABLES'!$B$16&lt;&gt;"",0,IF(AND((COLUMN()-1)&gt;='COSTOS VARIABLES'!$E$18,(COLUMN()-1)&lt;='COSTOS VARIABLES'!$F$18),'COSTOS VARIABLES'!$L$18,0))</f>
        <v>3.4615387278106717</v>
      </c>
      <c r="AJ49" s="16">
        <f>IF('COSTOS VARIABLES'!$B$16&lt;&gt;"",0,IF(AND((COLUMN()-1)&gt;='COSTOS VARIABLES'!$E$18,(COLUMN()-1)&lt;='COSTOS VARIABLES'!$F$18),'COSTOS VARIABLES'!$L$18,0))</f>
        <v>3.4615387278106717</v>
      </c>
      <c r="AK49" s="16">
        <f>IF('COSTOS VARIABLES'!$B$16&lt;&gt;"",0,IF(AND((COLUMN()-1)&gt;='COSTOS VARIABLES'!$E$18,(COLUMN()-1)&lt;='COSTOS VARIABLES'!$F$18),'COSTOS VARIABLES'!$L$18,0))</f>
        <v>3.4615387278106717</v>
      </c>
      <c r="AL49" s="16">
        <f>IF('COSTOS VARIABLES'!$B$16&lt;&gt;"",0,IF(AND((COLUMN()-1)&gt;='COSTOS VARIABLES'!$E$18,(COLUMN()-1)&lt;='COSTOS VARIABLES'!$F$18),'COSTOS VARIABLES'!$L$18,0))</f>
        <v>3.4615387278106717</v>
      </c>
      <c r="AM49" s="16">
        <f>IF('COSTOS VARIABLES'!$B$16&lt;&gt;"",0,IF(AND((COLUMN()-1)&gt;='COSTOS VARIABLES'!$E$18,(COLUMN()-1)&lt;='COSTOS VARIABLES'!$F$18),'COSTOS VARIABLES'!$L$18,0))</f>
        <v>3.4615387278106717</v>
      </c>
      <c r="AN49" s="16">
        <f>IF('COSTOS VARIABLES'!$B$16&lt;&gt;"",0,IF(AND((COLUMN()-1)&gt;='COSTOS VARIABLES'!$E$18,(COLUMN()-1)&lt;='COSTOS VARIABLES'!$F$18),'COSTOS VARIABLES'!$L$18,0))</f>
        <v>3.4615387278106717</v>
      </c>
      <c r="AO49" s="16">
        <f>IF('COSTOS VARIABLES'!$B$16&lt;&gt;"",0,IF(AND((COLUMN()-1)&gt;='COSTOS VARIABLES'!$E$18,(COLUMN()-1)&lt;='COSTOS VARIABLES'!$F$18),'COSTOS VARIABLES'!$L$18,0))</f>
        <v>3.4615387278106717</v>
      </c>
      <c r="AP49" s="16">
        <f>IF('COSTOS VARIABLES'!$B$16&lt;&gt;"",0,IF(AND((COLUMN()-1)&gt;='COSTOS VARIABLES'!$E$18,(COLUMN()-1)&lt;='COSTOS VARIABLES'!$F$18),'COSTOS VARIABLES'!$L$18,0))</f>
        <v>3.4615387278106717</v>
      </c>
      <c r="AQ49" s="16">
        <f>IF('COSTOS VARIABLES'!$B$16&lt;&gt;"",0,IF(AND((COLUMN()-1)&gt;='COSTOS VARIABLES'!$E$18,(COLUMN()-1)&lt;='COSTOS VARIABLES'!$F$18),'COSTOS VARIABLES'!$L$18,0))</f>
        <v>3.4615387278106717</v>
      </c>
      <c r="AR49" s="16">
        <f>IF('COSTOS VARIABLES'!$B$16&lt;&gt;"",0,IF(AND((COLUMN()-1)&gt;='COSTOS VARIABLES'!$E$18,(COLUMN()-1)&lt;='COSTOS VARIABLES'!$F$18),'COSTOS VARIABLES'!$L$18,0))</f>
        <v>3.4615387278106717</v>
      </c>
      <c r="AS49" s="16">
        <f>IF('COSTOS VARIABLES'!$B$16&lt;&gt;"",0,IF(AND((COLUMN()-1)&gt;='COSTOS VARIABLES'!$E$18,(COLUMN()-1)&lt;='COSTOS VARIABLES'!$F$18),'COSTOS VARIABLES'!$L$18,0))</f>
        <v>3.4615387278106717</v>
      </c>
      <c r="AT49" s="16">
        <f>IF('COSTOS VARIABLES'!$B$16&lt;&gt;"",0,IF(AND((COLUMN()-1)&gt;='COSTOS VARIABLES'!$E$18,(COLUMN()-1)&lt;='COSTOS VARIABLES'!$F$18),'COSTOS VARIABLES'!$L$18,0))</f>
        <v>3.4615387278106717</v>
      </c>
      <c r="AU49" s="16">
        <f>IF('COSTOS VARIABLES'!$B$16&lt;&gt;"",0,IF(AND((COLUMN()-1)&gt;='COSTOS VARIABLES'!$E$18,(COLUMN()-1)&lt;='COSTOS VARIABLES'!$F$18),'COSTOS VARIABLES'!$L$18,0))</f>
        <v>3.4615387278106717</v>
      </c>
      <c r="AV49" s="16">
        <f>IF('COSTOS VARIABLES'!$B$16&lt;&gt;"",0,IF(AND((COLUMN()-1)&gt;='COSTOS VARIABLES'!$E$18,(COLUMN()-1)&lt;='COSTOS VARIABLES'!$F$18),'COSTOS VARIABLES'!$L$18,0))</f>
        <v>3.4615387278106717</v>
      </c>
      <c r="AW49" s="16">
        <f>IF('COSTOS VARIABLES'!$B$16&lt;&gt;"",0,IF(AND((COLUMN()-1)&gt;='COSTOS VARIABLES'!$E$18,(COLUMN()-1)&lt;='COSTOS VARIABLES'!$F$18),'COSTOS VARIABLES'!$L$18,0))</f>
        <v>3.4615387278106717</v>
      </c>
      <c r="AX49" s="16">
        <f>IF('COSTOS VARIABLES'!$B$16&lt;&gt;"",0,IF(AND((COLUMN()-1)&gt;='COSTOS VARIABLES'!$E$18,(COLUMN()-1)&lt;='COSTOS VARIABLES'!$F$18),'COSTOS VARIABLES'!$L$18,0))</f>
        <v>3.4615387278106717</v>
      </c>
      <c r="AY49" s="16">
        <f>IF('COSTOS VARIABLES'!$B$16&lt;&gt;"",0,IF(AND((COLUMN()-1)&gt;='COSTOS VARIABLES'!$E$18,(COLUMN()-1)&lt;='COSTOS VARIABLES'!$F$18),'COSTOS VARIABLES'!$L$18,0))</f>
        <v>3.4615387278106717</v>
      </c>
      <c r="AZ49" s="16">
        <f>IF('COSTOS VARIABLES'!$B$16&lt;&gt;"",0,IF(AND((COLUMN()-1)&gt;='COSTOS VARIABLES'!$E$18,(COLUMN()-1)&lt;='COSTOS VARIABLES'!$F$18),'COSTOS VARIABLES'!$L$18,0))</f>
        <v>3.4615387278106717</v>
      </c>
      <c r="BA49" s="16">
        <f>IF('COSTOS VARIABLES'!$B$16&lt;&gt;"",0,IF(AND((COLUMN()-1)&gt;='COSTOS VARIABLES'!$E$18,(COLUMN()-1)&lt;='COSTOS VARIABLES'!$F$18),'COSTOS VARIABLES'!$L$18,0))</f>
        <v>3.4615387278106717</v>
      </c>
    </row>
    <row r="50" spans="1:53" x14ac:dyDescent="0.35">
      <c r="A50" s="50" t="s">
        <v>382</v>
      </c>
      <c r="B50" s="67" t="str">
        <f>IF(AND((COLUMN()-1)&gt;='COSTOS VARIABLES'!$E$19,(COLUMN()-1)&lt;='COSTOS VARIABLES'!$F$19),'COSTOS VARIABLES'!$L$19,0)</f>
        <v/>
      </c>
      <c r="C50" s="67" t="str">
        <f>IF(AND((COLUMN()-1)&gt;='COSTOS VARIABLES'!$E$19,(COLUMN()-1)&lt;='COSTOS VARIABLES'!$F$19),'COSTOS VARIABLES'!$L$19,0)</f>
        <v/>
      </c>
      <c r="D50" s="67" t="str">
        <f>IF(AND((COLUMN()-1)&gt;='COSTOS VARIABLES'!$E$19,(COLUMN()-1)&lt;='COSTOS VARIABLES'!$F$19),'COSTOS VARIABLES'!$L$19,0)</f>
        <v/>
      </c>
      <c r="E50" s="67" t="str">
        <f>IF(AND((COLUMN()-1)&gt;='COSTOS VARIABLES'!$E$19,(COLUMN()-1)&lt;='COSTOS VARIABLES'!$F$19),'COSTOS VARIABLES'!$L$19,0)</f>
        <v/>
      </c>
      <c r="F50" s="67" t="str">
        <f>IF(AND((COLUMN()-1)&gt;='COSTOS VARIABLES'!$E$19,(COLUMN()-1)&lt;='COSTOS VARIABLES'!$F$19),'COSTOS VARIABLES'!$L$19,0)</f>
        <v/>
      </c>
      <c r="G50" s="67" t="str">
        <f>IF(AND((COLUMN()-1)&gt;='COSTOS VARIABLES'!$E$19,(COLUMN()-1)&lt;='COSTOS VARIABLES'!$F$19),'COSTOS VARIABLES'!$L$19,0)</f>
        <v/>
      </c>
      <c r="H50" s="67" t="str">
        <f>IF(AND((COLUMN()-1)&gt;='COSTOS VARIABLES'!$E$19,(COLUMN()-1)&lt;='COSTOS VARIABLES'!$F$19),'COSTOS VARIABLES'!$L$19,0)</f>
        <v/>
      </c>
      <c r="I50" s="67" t="str">
        <f>IF(AND((COLUMN()-1)&gt;='COSTOS VARIABLES'!$E$19,(COLUMN()-1)&lt;='COSTOS VARIABLES'!$F$19),'COSTOS VARIABLES'!$L$19,0)</f>
        <v/>
      </c>
      <c r="J50" s="67" t="str">
        <f>IF(AND((COLUMN()-1)&gt;='COSTOS VARIABLES'!$E$19,(COLUMN()-1)&lt;='COSTOS VARIABLES'!$F$19),'COSTOS VARIABLES'!$L$19,0)</f>
        <v/>
      </c>
      <c r="K50" s="67" t="str">
        <f>IF(AND((COLUMN()-1)&gt;='COSTOS VARIABLES'!$E$19,(COLUMN()-1)&lt;='COSTOS VARIABLES'!$F$19),'COSTOS VARIABLES'!$L$19,0)</f>
        <v/>
      </c>
      <c r="L50" s="67" t="str">
        <f>IF(AND((COLUMN()-1)&gt;='COSTOS VARIABLES'!$E$19,(COLUMN()-1)&lt;='COSTOS VARIABLES'!$F$19),'COSTOS VARIABLES'!$L$19,0)</f>
        <v/>
      </c>
      <c r="M50" s="67" t="str">
        <f>IF(AND((COLUMN()-1)&gt;='COSTOS VARIABLES'!$E$19,(COLUMN()-1)&lt;='COSTOS VARIABLES'!$F$19),'COSTOS VARIABLES'!$L$19,0)</f>
        <v/>
      </c>
      <c r="N50" s="67" t="str">
        <f>IF(AND((COLUMN()-1)&gt;='COSTOS VARIABLES'!$E$19,(COLUMN()-1)&lt;='COSTOS VARIABLES'!$F$19),'COSTOS VARIABLES'!$L$19,0)</f>
        <v/>
      </c>
      <c r="O50" s="67" t="str">
        <f>IF(AND((COLUMN()-1)&gt;='COSTOS VARIABLES'!$E$19,(COLUMN()-1)&lt;='COSTOS VARIABLES'!$F$19),'COSTOS VARIABLES'!$L$19,0)</f>
        <v/>
      </c>
      <c r="P50" s="67" t="str">
        <f>IF(AND((COLUMN()-1)&gt;='COSTOS VARIABLES'!$E$19,(COLUMN()-1)&lt;='COSTOS VARIABLES'!$F$19),'COSTOS VARIABLES'!$L$19,0)</f>
        <v/>
      </c>
      <c r="Q50" s="67" t="str">
        <f>IF(AND((COLUMN()-1)&gt;='COSTOS VARIABLES'!$E$19,(COLUMN()-1)&lt;='COSTOS VARIABLES'!$F$19),'COSTOS VARIABLES'!$L$19,0)</f>
        <v/>
      </c>
      <c r="R50" s="67" t="str">
        <f>IF(AND((COLUMN()-1)&gt;='COSTOS VARIABLES'!$E$19,(COLUMN()-1)&lt;='COSTOS VARIABLES'!$F$19),'COSTOS VARIABLES'!$L$19,0)</f>
        <v/>
      </c>
      <c r="S50" s="67" t="str">
        <f>IF(AND((COLUMN()-1)&gt;='COSTOS VARIABLES'!$E$19,(COLUMN()-1)&lt;='COSTOS VARIABLES'!$F$19),'COSTOS VARIABLES'!$L$19,0)</f>
        <v/>
      </c>
      <c r="T50" s="67" t="str">
        <f>IF(AND((COLUMN()-1)&gt;='COSTOS VARIABLES'!$E$19,(COLUMN()-1)&lt;='COSTOS VARIABLES'!$F$19),'COSTOS VARIABLES'!$L$19,0)</f>
        <v/>
      </c>
      <c r="U50" s="67" t="str">
        <f>IF(AND((COLUMN()-1)&gt;='COSTOS VARIABLES'!$E$19,(COLUMN()-1)&lt;='COSTOS VARIABLES'!$F$19),'COSTOS VARIABLES'!$L$19,0)</f>
        <v/>
      </c>
      <c r="V50" s="67" t="str">
        <f>IF(AND((COLUMN()-1)&gt;='COSTOS VARIABLES'!$E$19,(COLUMN()-1)&lt;='COSTOS VARIABLES'!$F$19),'COSTOS VARIABLES'!$L$19,0)</f>
        <v/>
      </c>
      <c r="W50" s="67" t="str">
        <f>IF(AND((COLUMN()-1)&gt;='COSTOS VARIABLES'!$E$19,(COLUMN()-1)&lt;='COSTOS VARIABLES'!$F$19),'COSTOS VARIABLES'!$L$19,0)</f>
        <v/>
      </c>
      <c r="X50" s="67" t="str">
        <f>IF(AND((COLUMN()-1)&gt;='COSTOS VARIABLES'!$E$19,(COLUMN()-1)&lt;='COSTOS VARIABLES'!$F$19),'COSTOS VARIABLES'!$L$19,0)</f>
        <v/>
      </c>
      <c r="Y50" s="67" t="str">
        <f>IF(AND((COLUMN()-1)&gt;='COSTOS VARIABLES'!$E$19,(COLUMN()-1)&lt;='COSTOS VARIABLES'!$F$19),'COSTOS VARIABLES'!$L$19,0)</f>
        <v/>
      </c>
      <c r="Z50" s="67" t="str">
        <f>IF(AND((COLUMN()-1)&gt;='COSTOS VARIABLES'!$E$19,(COLUMN()-1)&lt;='COSTOS VARIABLES'!$F$19),'COSTOS VARIABLES'!$L$19,0)</f>
        <v/>
      </c>
      <c r="AA50" s="67" t="str">
        <f>IF(AND((COLUMN()-1)&gt;='COSTOS VARIABLES'!$E$19,(COLUMN()-1)&lt;='COSTOS VARIABLES'!$F$19),'COSTOS VARIABLES'!$L$19,0)</f>
        <v/>
      </c>
      <c r="AB50" s="67" t="str">
        <f>IF(AND((COLUMN()-1)&gt;='COSTOS VARIABLES'!$E$19,(COLUMN()-1)&lt;='COSTOS VARIABLES'!$F$19),'COSTOS VARIABLES'!$L$19,0)</f>
        <v/>
      </c>
      <c r="AC50" s="67" t="str">
        <f>IF(AND((COLUMN()-1)&gt;='COSTOS VARIABLES'!$E$19,(COLUMN()-1)&lt;='COSTOS VARIABLES'!$F$19),'COSTOS VARIABLES'!$L$19,0)</f>
        <v/>
      </c>
      <c r="AD50" s="67" t="str">
        <f>IF(AND((COLUMN()-1)&gt;='COSTOS VARIABLES'!$E$19,(COLUMN()-1)&lt;='COSTOS VARIABLES'!$F$19),'COSTOS VARIABLES'!$L$19,0)</f>
        <v/>
      </c>
      <c r="AE50" s="67" t="str">
        <f>IF(AND((COLUMN()-1)&gt;='COSTOS VARIABLES'!$E$19,(COLUMN()-1)&lt;='COSTOS VARIABLES'!$F$19),'COSTOS VARIABLES'!$L$19,0)</f>
        <v/>
      </c>
      <c r="AF50" s="67" t="str">
        <f>IF(AND((COLUMN()-1)&gt;='COSTOS VARIABLES'!$E$19,(COLUMN()-1)&lt;='COSTOS VARIABLES'!$F$19),'COSTOS VARIABLES'!$L$19,0)</f>
        <v/>
      </c>
      <c r="AG50" s="67" t="str">
        <f>IF(AND((COLUMN()-1)&gt;='COSTOS VARIABLES'!$E$19,(COLUMN()-1)&lt;='COSTOS VARIABLES'!$F$19),'COSTOS VARIABLES'!$L$19,0)</f>
        <v/>
      </c>
      <c r="AH50" s="67" t="str">
        <f>IF(AND((COLUMN()-1)&gt;='COSTOS VARIABLES'!$E$19,(COLUMN()-1)&lt;='COSTOS VARIABLES'!$F$19),'COSTOS VARIABLES'!$L$19,0)</f>
        <v/>
      </c>
      <c r="AI50" s="67" t="str">
        <f>IF(AND((COLUMN()-1)&gt;='COSTOS VARIABLES'!$E$19,(COLUMN()-1)&lt;='COSTOS VARIABLES'!$F$19),'COSTOS VARIABLES'!$L$19,0)</f>
        <v/>
      </c>
      <c r="AJ50" s="67" t="str">
        <f>IF(AND((COLUMN()-1)&gt;='COSTOS VARIABLES'!$E$19,(COLUMN()-1)&lt;='COSTOS VARIABLES'!$F$19),'COSTOS VARIABLES'!$L$19,0)</f>
        <v/>
      </c>
      <c r="AK50" s="67" t="str">
        <f>IF(AND((COLUMN()-1)&gt;='COSTOS VARIABLES'!$E$19,(COLUMN()-1)&lt;='COSTOS VARIABLES'!$F$19),'COSTOS VARIABLES'!$L$19,0)</f>
        <v/>
      </c>
      <c r="AL50" s="67" t="str">
        <f>IF(AND((COLUMN()-1)&gt;='COSTOS VARIABLES'!$E$19,(COLUMN()-1)&lt;='COSTOS VARIABLES'!$F$19),'COSTOS VARIABLES'!$L$19,0)</f>
        <v/>
      </c>
      <c r="AM50" s="67" t="str">
        <f>IF(AND((COLUMN()-1)&gt;='COSTOS VARIABLES'!$E$19,(COLUMN()-1)&lt;='COSTOS VARIABLES'!$F$19),'COSTOS VARIABLES'!$L$19,0)</f>
        <v/>
      </c>
      <c r="AN50" s="67" t="str">
        <f>IF(AND((COLUMN()-1)&gt;='COSTOS VARIABLES'!$E$19,(COLUMN()-1)&lt;='COSTOS VARIABLES'!$F$19),'COSTOS VARIABLES'!$L$19,0)</f>
        <v/>
      </c>
      <c r="AO50" s="67" t="str">
        <f>IF(AND((COLUMN()-1)&gt;='COSTOS VARIABLES'!$E$19,(COLUMN()-1)&lt;='COSTOS VARIABLES'!$F$19),'COSTOS VARIABLES'!$L$19,0)</f>
        <v/>
      </c>
      <c r="AP50" s="67" t="str">
        <f>IF(AND((COLUMN()-1)&gt;='COSTOS VARIABLES'!$E$19,(COLUMN()-1)&lt;='COSTOS VARIABLES'!$F$19),'COSTOS VARIABLES'!$L$19,0)</f>
        <v/>
      </c>
      <c r="AQ50" s="67" t="str">
        <f>IF(AND((COLUMN()-1)&gt;='COSTOS VARIABLES'!$E$19,(COLUMN()-1)&lt;='COSTOS VARIABLES'!$F$19),'COSTOS VARIABLES'!$L$19,0)</f>
        <v/>
      </c>
      <c r="AR50" s="67" t="str">
        <f>IF(AND((COLUMN()-1)&gt;='COSTOS VARIABLES'!$E$19,(COLUMN()-1)&lt;='COSTOS VARIABLES'!$F$19),'COSTOS VARIABLES'!$L$19,0)</f>
        <v/>
      </c>
      <c r="AS50" s="67" t="str">
        <f>IF(AND((COLUMN()-1)&gt;='COSTOS VARIABLES'!$E$19,(COLUMN()-1)&lt;='COSTOS VARIABLES'!$F$19),'COSTOS VARIABLES'!$L$19,0)</f>
        <v/>
      </c>
      <c r="AT50" s="67" t="str">
        <f>IF(AND((COLUMN()-1)&gt;='COSTOS VARIABLES'!$E$19,(COLUMN()-1)&lt;='COSTOS VARIABLES'!$F$19),'COSTOS VARIABLES'!$L$19,0)</f>
        <v/>
      </c>
      <c r="AU50" s="67" t="str">
        <f>IF(AND((COLUMN()-1)&gt;='COSTOS VARIABLES'!$E$19,(COLUMN()-1)&lt;='COSTOS VARIABLES'!$F$19),'COSTOS VARIABLES'!$L$19,0)</f>
        <v/>
      </c>
      <c r="AV50" s="67" t="str">
        <f>IF(AND((COLUMN()-1)&gt;='COSTOS VARIABLES'!$E$19,(COLUMN()-1)&lt;='COSTOS VARIABLES'!$F$19),'COSTOS VARIABLES'!$L$19,0)</f>
        <v/>
      </c>
      <c r="AW50" s="67" t="str">
        <f>IF(AND((COLUMN()-1)&gt;='COSTOS VARIABLES'!$E$19,(COLUMN()-1)&lt;='COSTOS VARIABLES'!$F$19),'COSTOS VARIABLES'!$L$19,0)</f>
        <v/>
      </c>
      <c r="AX50" s="67" t="str">
        <f>IF(AND((COLUMN()-1)&gt;='COSTOS VARIABLES'!$E$19,(COLUMN()-1)&lt;='COSTOS VARIABLES'!$F$19),'COSTOS VARIABLES'!$L$19,0)</f>
        <v/>
      </c>
      <c r="AY50" s="67" t="str">
        <f>IF(AND((COLUMN()-1)&gt;='COSTOS VARIABLES'!$E$19,(COLUMN()-1)&lt;='COSTOS VARIABLES'!$F$19),'COSTOS VARIABLES'!$L$19,0)</f>
        <v/>
      </c>
      <c r="AZ50" s="67" t="str">
        <f>IF(AND((COLUMN()-1)&gt;='COSTOS VARIABLES'!$E$19,(COLUMN()-1)&lt;='COSTOS VARIABLES'!$F$19),'COSTOS VARIABLES'!$L$19,0)</f>
        <v/>
      </c>
      <c r="BA50" s="67" t="str">
        <f>IF(AND((COLUMN()-1)&gt;='COSTOS VARIABLES'!$E$19,(COLUMN()-1)&lt;='COSTOS VARIABLES'!$F$19),'COSTOS VARIABLES'!$L$19,0)</f>
        <v/>
      </c>
    </row>
    <row r="51" spans="1:53" x14ac:dyDescent="0.35">
      <c r="A51" s="38" t="s">
        <v>383</v>
      </c>
      <c r="B51" s="16">
        <f>IF('COSTOS VARIABLES'!$B$19&lt;&gt;"",0,IF(AND((COLUMN()-1)&gt;='COSTOS VARIABLES'!$E$20,(COLUMN()-1)&lt;='COSTOS VARIABLES'!$F$20),'COSTOS VARIABLES'!$L$20,0))</f>
        <v>0</v>
      </c>
      <c r="C51" s="16">
        <f>IF('COSTOS VARIABLES'!$B$19&lt;&gt;"",0,IF(AND((COLUMN()-1)&gt;='COSTOS VARIABLES'!$E$20,(COLUMN()-1)&lt;='COSTOS VARIABLES'!$F$20),'COSTOS VARIABLES'!$L$20,0))</f>
        <v>0</v>
      </c>
      <c r="D51" s="16">
        <f>IF('COSTOS VARIABLES'!$B$19&lt;&gt;"",0,IF(AND((COLUMN()-1)&gt;='COSTOS VARIABLES'!$E$20,(COLUMN()-1)&lt;='COSTOS VARIABLES'!$F$20),'COSTOS VARIABLES'!$L$20,0))</f>
        <v>0</v>
      </c>
      <c r="E51" s="16">
        <f>IF('COSTOS VARIABLES'!$B$19&lt;&gt;"",0,IF(AND((COLUMN()-1)&gt;='COSTOS VARIABLES'!$E$20,(COLUMN()-1)&lt;='COSTOS VARIABLES'!$F$20),'COSTOS VARIABLES'!$L$20,0))</f>
        <v>0</v>
      </c>
      <c r="F51" s="16">
        <f>IF('COSTOS VARIABLES'!$B$19&lt;&gt;"",0,IF(AND((COLUMN()-1)&gt;='COSTOS VARIABLES'!$E$20,(COLUMN()-1)&lt;='COSTOS VARIABLES'!$F$20),'COSTOS VARIABLES'!$L$20,0))</f>
        <v>0</v>
      </c>
      <c r="G51" s="16">
        <f>IF('COSTOS VARIABLES'!$B$19&lt;&gt;"",0,IF(AND((COLUMN()-1)&gt;='COSTOS VARIABLES'!$E$20,(COLUMN()-1)&lt;='COSTOS VARIABLES'!$F$20),'COSTOS VARIABLES'!$L$20,0))</f>
        <v>0</v>
      </c>
      <c r="H51" s="16">
        <f>IF('COSTOS VARIABLES'!$B$19&lt;&gt;"",0,IF(AND((COLUMN()-1)&gt;='COSTOS VARIABLES'!$E$20,(COLUMN()-1)&lt;='COSTOS VARIABLES'!$F$20),'COSTOS VARIABLES'!$L$20,0))</f>
        <v>0</v>
      </c>
      <c r="I51" s="16">
        <f>IF('COSTOS VARIABLES'!$B$19&lt;&gt;"",0,IF(AND((COLUMN()-1)&gt;='COSTOS VARIABLES'!$E$20,(COLUMN()-1)&lt;='COSTOS VARIABLES'!$F$20),'COSTOS VARIABLES'!$L$20,0))</f>
        <v>0</v>
      </c>
      <c r="J51" s="16">
        <f>IF('COSTOS VARIABLES'!$B$19&lt;&gt;"",0,IF(AND((COLUMN()-1)&gt;='COSTOS VARIABLES'!$E$20,(COLUMN()-1)&lt;='COSTOS VARIABLES'!$F$20),'COSTOS VARIABLES'!$L$20,0))</f>
        <v>0</v>
      </c>
      <c r="K51" s="16">
        <f>IF('COSTOS VARIABLES'!$B$19&lt;&gt;"",0,IF(AND((COLUMN()-1)&gt;='COSTOS VARIABLES'!$E$20,(COLUMN()-1)&lt;='COSTOS VARIABLES'!$F$20),'COSTOS VARIABLES'!$L$20,0))</f>
        <v>0</v>
      </c>
      <c r="L51" s="16">
        <f>IF('COSTOS VARIABLES'!$B$19&lt;&gt;"",0,IF(AND((COLUMN()-1)&gt;='COSTOS VARIABLES'!$E$20,(COLUMN()-1)&lt;='COSTOS VARIABLES'!$F$20),'COSTOS VARIABLES'!$L$20,0))</f>
        <v>0</v>
      </c>
      <c r="M51" s="16">
        <f>IF('COSTOS VARIABLES'!$B$19&lt;&gt;"",0,IF(AND((COLUMN()-1)&gt;='COSTOS VARIABLES'!$E$20,(COLUMN()-1)&lt;='COSTOS VARIABLES'!$F$20),'COSTOS VARIABLES'!$L$20,0))</f>
        <v>0</v>
      </c>
      <c r="N51" s="16">
        <f>IF('COSTOS VARIABLES'!$B$19&lt;&gt;"",0,IF(AND((COLUMN()-1)&gt;='COSTOS VARIABLES'!$E$20,(COLUMN()-1)&lt;='COSTOS VARIABLES'!$F$20),'COSTOS VARIABLES'!$L$20,0))</f>
        <v>0</v>
      </c>
      <c r="O51" s="16">
        <f>IF('COSTOS VARIABLES'!$B$19&lt;&gt;"",0,IF(AND((COLUMN()-1)&gt;='COSTOS VARIABLES'!$E$20,(COLUMN()-1)&lt;='COSTOS VARIABLES'!$F$20),'COSTOS VARIABLES'!$L$20,0))</f>
        <v>0</v>
      </c>
      <c r="P51" s="16">
        <f>IF('COSTOS VARIABLES'!$B$19&lt;&gt;"",0,IF(AND((COLUMN()-1)&gt;='COSTOS VARIABLES'!$E$20,(COLUMN()-1)&lt;='COSTOS VARIABLES'!$F$20),'COSTOS VARIABLES'!$L$20,0))</f>
        <v>0</v>
      </c>
      <c r="Q51" s="16">
        <f>IF('COSTOS VARIABLES'!$B$19&lt;&gt;"",0,IF(AND((COLUMN()-1)&gt;='COSTOS VARIABLES'!$E$20,(COLUMN()-1)&lt;='COSTOS VARIABLES'!$F$20),'COSTOS VARIABLES'!$L$20,0))</f>
        <v>0</v>
      </c>
      <c r="R51" s="16">
        <f>IF('COSTOS VARIABLES'!$B$19&lt;&gt;"",0,IF(AND((COLUMN()-1)&gt;='COSTOS VARIABLES'!$E$20,(COLUMN()-1)&lt;='COSTOS VARIABLES'!$F$20),'COSTOS VARIABLES'!$L$20,0))</f>
        <v>0</v>
      </c>
      <c r="S51" s="16">
        <f>IF('COSTOS VARIABLES'!$B$19&lt;&gt;"",0,IF(AND((COLUMN()-1)&gt;='COSTOS VARIABLES'!$E$20,(COLUMN()-1)&lt;='COSTOS VARIABLES'!$F$20),'COSTOS VARIABLES'!$L$20,0))</f>
        <v>0</v>
      </c>
      <c r="T51" s="16">
        <f>IF('COSTOS VARIABLES'!$B$19&lt;&gt;"",0,IF(AND((COLUMN()-1)&gt;='COSTOS VARIABLES'!$E$20,(COLUMN()-1)&lt;='COSTOS VARIABLES'!$F$20),'COSTOS VARIABLES'!$L$20,0))</f>
        <v>0</v>
      </c>
      <c r="U51" s="16">
        <f>IF('COSTOS VARIABLES'!$B$19&lt;&gt;"",0,IF(AND((COLUMN()-1)&gt;='COSTOS VARIABLES'!$E$20,(COLUMN()-1)&lt;='COSTOS VARIABLES'!$F$20),'COSTOS VARIABLES'!$L$20,0))</f>
        <v>0</v>
      </c>
      <c r="V51" s="16">
        <f>IF('COSTOS VARIABLES'!$B$19&lt;&gt;"",0,IF(AND((COLUMN()-1)&gt;='COSTOS VARIABLES'!$E$20,(COLUMN()-1)&lt;='COSTOS VARIABLES'!$F$20),'COSTOS VARIABLES'!$L$20,0))</f>
        <v>0</v>
      </c>
      <c r="W51" s="16">
        <f>IF('COSTOS VARIABLES'!$B$19&lt;&gt;"",0,IF(AND((COLUMN()-1)&gt;='COSTOS VARIABLES'!$E$20,(COLUMN()-1)&lt;='COSTOS VARIABLES'!$F$20),'COSTOS VARIABLES'!$L$20,0))</f>
        <v>0</v>
      </c>
      <c r="X51" s="16">
        <f>IF('COSTOS VARIABLES'!$B$19&lt;&gt;"",0,IF(AND((COLUMN()-1)&gt;='COSTOS VARIABLES'!$E$20,(COLUMN()-1)&lt;='COSTOS VARIABLES'!$F$20),'COSTOS VARIABLES'!$L$20,0))</f>
        <v>0</v>
      </c>
      <c r="Y51" s="16">
        <f>IF('COSTOS VARIABLES'!$B$19&lt;&gt;"",0,IF(AND((COLUMN()-1)&gt;='COSTOS VARIABLES'!$E$20,(COLUMN()-1)&lt;='COSTOS VARIABLES'!$F$20),'COSTOS VARIABLES'!$L$20,0))</f>
        <v>0</v>
      </c>
      <c r="Z51" s="16">
        <f>IF('COSTOS VARIABLES'!$B$19&lt;&gt;"",0,IF(AND((COLUMN()-1)&gt;='COSTOS VARIABLES'!$E$20,(COLUMN()-1)&lt;='COSTOS VARIABLES'!$F$20),'COSTOS VARIABLES'!$L$20,0))</f>
        <v>0</v>
      </c>
      <c r="AA51" s="16">
        <f>IF('COSTOS VARIABLES'!$B$19&lt;&gt;"",0,IF(AND((COLUMN()-1)&gt;='COSTOS VARIABLES'!$E$20,(COLUMN()-1)&lt;='COSTOS VARIABLES'!$F$20),'COSTOS VARIABLES'!$L$20,0))</f>
        <v>0</v>
      </c>
      <c r="AB51" s="16">
        <f>IF('COSTOS VARIABLES'!$B$19&lt;&gt;"",0,IF(AND((COLUMN()-1)&gt;='COSTOS VARIABLES'!$E$20,(COLUMN()-1)&lt;='COSTOS VARIABLES'!$F$20),'COSTOS VARIABLES'!$L$20,0))</f>
        <v>0</v>
      </c>
      <c r="AC51" s="16">
        <f>IF('COSTOS VARIABLES'!$B$19&lt;&gt;"",0,IF(AND((COLUMN()-1)&gt;='COSTOS VARIABLES'!$E$20,(COLUMN()-1)&lt;='COSTOS VARIABLES'!$F$20),'COSTOS VARIABLES'!$L$20,0))</f>
        <v>0</v>
      </c>
      <c r="AD51" s="16">
        <f>IF('COSTOS VARIABLES'!$B$19&lt;&gt;"",0,IF(AND((COLUMN()-1)&gt;='COSTOS VARIABLES'!$E$20,(COLUMN()-1)&lt;='COSTOS VARIABLES'!$F$20),'COSTOS VARIABLES'!$L$20,0))</f>
        <v>0</v>
      </c>
      <c r="AE51" s="16">
        <f>IF('COSTOS VARIABLES'!$B$19&lt;&gt;"",0,IF(AND((COLUMN()-1)&gt;='COSTOS VARIABLES'!$E$20,(COLUMN()-1)&lt;='COSTOS VARIABLES'!$F$20),'COSTOS VARIABLES'!$L$20,0))</f>
        <v>0</v>
      </c>
      <c r="AF51" s="16">
        <f>IF('COSTOS VARIABLES'!$B$19&lt;&gt;"",0,IF(AND((COLUMN()-1)&gt;='COSTOS VARIABLES'!$E$20,(COLUMN()-1)&lt;='COSTOS VARIABLES'!$F$20),'COSTOS VARIABLES'!$L$20,0))</f>
        <v>0</v>
      </c>
      <c r="AG51" s="16">
        <f>IF('COSTOS VARIABLES'!$B$19&lt;&gt;"",0,IF(AND((COLUMN()-1)&gt;='COSTOS VARIABLES'!$E$20,(COLUMN()-1)&lt;='COSTOS VARIABLES'!$F$20),'COSTOS VARIABLES'!$L$20,0))</f>
        <v>0</v>
      </c>
      <c r="AH51" s="16">
        <f>IF('COSTOS VARIABLES'!$B$19&lt;&gt;"",0,IF(AND((COLUMN()-1)&gt;='COSTOS VARIABLES'!$E$20,(COLUMN()-1)&lt;='COSTOS VARIABLES'!$F$20),'COSTOS VARIABLES'!$L$20,0))</f>
        <v>0</v>
      </c>
      <c r="AI51" s="16">
        <f>IF('COSTOS VARIABLES'!$B$19&lt;&gt;"",0,IF(AND((COLUMN()-1)&gt;='COSTOS VARIABLES'!$E$20,(COLUMN()-1)&lt;='COSTOS VARIABLES'!$F$20),'COSTOS VARIABLES'!$L$20,0))</f>
        <v>0</v>
      </c>
      <c r="AJ51" s="16">
        <f>IF('COSTOS VARIABLES'!$B$19&lt;&gt;"",0,IF(AND((COLUMN()-1)&gt;='COSTOS VARIABLES'!$E$20,(COLUMN()-1)&lt;='COSTOS VARIABLES'!$F$20),'COSTOS VARIABLES'!$L$20,0))</f>
        <v>0</v>
      </c>
      <c r="AK51" s="16">
        <f>IF('COSTOS VARIABLES'!$B$19&lt;&gt;"",0,IF(AND((COLUMN()-1)&gt;='COSTOS VARIABLES'!$E$20,(COLUMN()-1)&lt;='COSTOS VARIABLES'!$F$20),'COSTOS VARIABLES'!$L$20,0))</f>
        <v>0</v>
      </c>
      <c r="AL51" s="16">
        <f>IF('COSTOS VARIABLES'!$B$19&lt;&gt;"",0,IF(AND((COLUMN()-1)&gt;='COSTOS VARIABLES'!$E$20,(COLUMN()-1)&lt;='COSTOS VARIABLES'!$F$20),'COSTOS VARIABLES'!$L$20,0))</f>
        <v>0</v>
      </c>
      <c r="AM51" s="16">
        <f>IF('COSTOS VARIABLES'!$B$19&lt;&gt;"",0,IF(AND((COLUMN()-1)&gt;='COSTOS VARIABLES'!$E$20,(COLUMN()-1)&lt;='COSTOS VARIABLES'!$F$20),'COSTOS VARIABLES'!$L$20,0))</f>
        <v>0</v>
      </c>
      <c r="AN51" s="16">
        <f>IF('COSTOS VARIABLES'!$B$19&lt;&gt;"",0,IF(AND((COLUMN()-1)&gt;='COSTOS VARIABLES'!$E$20,(COLUMN()-1)&lt;='COSTOS VARIABLES'!$F$20),'COSTOS VARIABLES'!$L$20,0))</f>
        <v>0</v>
      </c>
      <c r="AO51" s="16">
        <f>IF('COSTOS VARIABLES'!$B$19&lt;&gt;"",0,IF(AND((COLUMN()-1)&gt;='COSTOS VARIABLES'!$E$20,(COLUMN()-1)&lt;='COSTOS VARIABLES'!$F$20),'COSTOS VARIABLES'!$L$20,0))</f>
        <v>0</v>
      </c>
      <c r="AP51" s="16">
        <f>IF('COSTOS VARIABLES'!$B$19&lt;&gt;"",0,IF(AND((COLUMN()-1)&gt;='COSTOS VARIABLES'!$E$20,(COLUMN()-1)&lt;='COSTOS VARIABLES'!$F$20),'COSTOS VARIABLES'!$L$20,0))</f>
        <v>0</v>
      </c>
      <c r="AQ51" s="16">
        <f>IF('COSTOS VARIABLES'!$B$19&lt;&gt;"",0,IF(AND((COLUMN()-1)&gt;='COSTOS VARIABLES'!$E$20,(COLUMN()-1)&lt;='COSTOS VARIABLES'!$F$20),'COSTOS VARIABLES'!$L$20,0))</f>
        <v>0</v>
      </c>
      <c r="AR51" s="16">
        <f>IF('COSTOS VARIABLES'!$B$19&lt;&gt;"",0,IF(AND((COLUMN()-1)&gt;='COSTOS VARIABLES'!$E$20,(COLUMN()-1)&lt;='COSTOS VARIABLES'!$F$20),'COSTOS VARIABLES'!$L$20,0))</f>
        <v>0</v>
      </c>
      <c r="AS51" s="16">
        <f>IF('COSTOS VARIABLES'!$B$19&lt;&gt;"",0,IF(AND((COLUMN()-1)&gt;='COSTOS VARIABLES'!$E$20,(COLUMN()-1)&lt;='COSTOS VARIABLES'!$F$20),'COSTOS VARIABLES'!$L$20,0))</f>
        <v>0</v>
      </c>
      <c r="AT51" s="16">
        <f>IF('COSTOS VARIABLES'!$B$19&lt;&gt;"",0,IF(AND((COLUMN()-1)&gt;='COSTOS VARIABLES'!$E$20,(COLUMN()-1)&lt;='COSTOS VARIABLES'!$F$20),'COSTOS VARIABLES'!$L$20,0))</f>
        <v>0</v>
      </c>
      <c r="AU51" s="16">
        <f>IF('COSTOS VARIABLES'!$B$19&lt;&gt;"",0,IF(AND((COLUMN()-1)&gt;='COSTOS VARIABLES'!$E$20,(COLUMN()-1)&lt;='COSTOS VARIABLES'!$F$20),'COSTOS VARIABLES'!$L$20,0))</f>
        <v>0</v>
      </c>
      <c r="AV51" s="16">
        <f>IF('COSTOS VARIABLES'!$B$19&lt;&gt;"",0,IF(AND((COLUMN()-1)&gt;='COSTOS VARIABLES'!$E$20,(COLUMN()-1)&lt;='COSTOS VARIABLES'!$F$20),'COSTOS VARIABLES'!$L$20,0))</f>
        <v>0</v>
      </c>
      <c r="AW51" s="16">
        <f>IF('COSTOS VARIABLES'!$B$19&lt;&gt;"",0,IF(AND((COLUMN()-1)&gt;='COSTOS VARIABLES'!$E$20,(COLUMN()-1)&lt;='COSTOS VARIABLES'!$F$20),'COSTOS VARIABLES'!$L$20,0))</f>
        <v>0</v>
      </c>
      <c r="AX51" s="16">
        <f>IF('COSTOS VARIABLES'!$B$19&lt;&gt;"",0,IF(AND((COLUMN()-1)&gt;='COSTOS VARIABLES'!$E$20,(COLUMN()-1)&lt;='COSTOS VARIABLES'!$F$20),'COSTOS VARIABLES'!$L$20,0))</f>
        <v>0</v>
      </c>
      <c r="AY51" s="16">
        <f>IF('COSTOS VARIABLES'!$B$19&lt;&gt;"",0,IF(AND((COLUMN()-1)&gt;='COSTOS VARIABLES'!$E$20,(COLUMN()-1)&lt;='COSTOS VARIABLES'!$F$20),'COSTOS VARIABLES'!$L$20,0))</f>
        <v>0</v>
      </c>
      <c r="AZ51" s="16">
        <f>IF('COSTOS VARIABLES'!$B$19&lt;&gt;"",0,IF(AND((COLUMN()-1)&gt;='COSTOS VARIABLES'!$E$20,(COLUMN()-1)&lt;='COSTOS VARIABLES'!$F$20),'COSTOS VARIABLES'!$L$20,0))</f>
        <v>0</v>
      </c>
      <c r="BA51" s="16">
        <f>IF('COSTOS VARIABLES'!$B$19&lt;&gt;"",0,IF(AND((COLUMN()-1)&gt;='COSTOS VARIABLES'!$E$20,(COLUMN()-1)&lt;='COSTOS VARIABLES'!$F$20),'COSTOS VARIABLES'!$L$20,0))</f>
        <v>0</v>
      </c>
    </row>
    <row r="52" spans="1:53" x14ac:dyDescent="0.35">
      <c r="A52" s="38" t="s">
        <v>385</v>
      </c>
      <c r="B52" s="16">
        <f>IF('COSTOS VARIABLES'!$B$19&lt;&gt;"",0,IF(AND((COLUMN()-1)&gt;='COSTOS VARIABLES'!$E$21,(COLUMN()-1)&lt;='COSTOS VARIABLES'!$F$21),'COSTOS VARIABLES'!$L$21,0))</f>
        <v>1.1538462426035572</v>
      </c>
      <c r="C52" s="16">
        <f>IF('COSTOS VARIABLES'!$B$19&lt;&gt;"",0,IF(AND((COLUMN()-1)&gt;='COSTOS VARIABLES'!$E$21,(COLUMN()-1)&lt;='COSTOS VARIABLES'!$F$21),'COSTOS VARIABLES'!$L$21,0))</f>
        <v>1.1538462426035572</v>
      </c>
      <c r="D52" s="16">
        <f>IF('COSTOS VARIABLES'!$B$19&lt;&gt;"",0,IF(AND((COLUMN()-1)&gt;='COSTOS VARIABLES'!$E$21,(COLUMN()-1)&lt;='COSTOS VARIABLES'!$F$21),'COSTOS VARIABLES'!$L$21,0))</f>
        <v>1.1538462426035572</v>
      </c>
      <c r="E52" s="16">
        <f>IF('COSTOS VARIABLES'!$B$19&lt;&gt;"",0,IF(AND((COLUMN()-1)&gt;='COSTOS VARIABLES'!$E$21,(COLUMN()-1)&lt;='COSTOS VARIABLES'!$F$21),'COSTOS VARIABLES'!$L$21,0))</f>
        <v>1.1538462426035572</v>
      </c>
      <c r="F52" s="16">
        <f>IF('COSTOS VARIABLES'!$B$19&lt;&gt;"",0,IF(AND((COLUMN()-1)&gt;='COSTOS VARIABLES'!$E$21,(COLUMN()-1)&lt;='COSTOS VARIABLES'!$F$21),'COSTOS VARIABLES'!$L$21,0))</f>
        <v>1.1538462426035572</v>
      </c>
      <c r="G52" s="16">
        <f>IF('COSTOS VARIABLES'!$B$19&lt;&gt;"",0,IF(AND((COLUMN()-1)&gt;='COSTOS VARIABLES'!$E$21,(COLUMN()-1)&lt;='COSTOS VARIABLES'!$F$21),'COSTOS VARIABLES'!$L$21,0))</f>
        <v>1.1538462426035572</v>
      </c>
      <c r="H52" s="16">
        <f>IF('COSTOS VARIABLES'!$B$19&lt;&gt;"",0,IF(AND((COLUMN()-1)&gt;='COSTOS VARIABLES'!$E$21,(COLUMN()-1)&lt;='COSTOS VARIABLES'!$F$21),'COSTOS VARIABLES'!$L$21,0))</f>
        <v>1.1538462426035572</v>
      </c>
      <c r="I52" s="16">
        <f>IF('COSTOS VARIABLES'!$B$19&lt;&gt;"",0,IF(AND((COLUMN()-1)&gt;='COSTOS VARIABLES'!$E$21,(COLUMN()-1)&lt;='COSTOS VARIABLES'!$F$21),'COSTOS VARIABLES'!$L$21,0))</f>
        <v>1.1538462426035572</v>
      </c>
      <c r="J52" s="16">
        <f>IF('COSTOS VARIABLES'!$B$19&lt;&gt;"",0,IF(AND((COLUMN()-1)&gt;='COSTOS VARIABLES'!$E$21,(COLUMN()-1)&lt;='COSTOS VARIABLES'!$F$21),'COSTOS VARIABLES'!$L$21,0))</f>
        <v>1.1538462426035572</v>
      </c>
      <c r="K52" s="16">
        <f>IF('COSTOS VARIABLES'!$B$19&lt;&gt;"",0,IF(AND((COLUMN()-1)&gt;='COSTOS VARIABLES'!$E$21,(COLUMN()-1)&lt;='COSTOS VARIABLES'!$F$21),'COSTOS VARIABLES'!$L$21,0))</f>
        <v>1.1538462426035572</v>
      </c>
      <c r="L52" s="16">
        <f>IF('COSTOS VARIABLES'!$B$19&lt;&gt;"",0,IF(AND((COLUMN()-1)&gt;='COSTOS VARIABLES'!$E$21,(COLUMN()-1)&lt;='COSTOS VARIABLES'!$F$21),'COSTOS VARIABLES'!$L$21,0))</f>
        <v>1.1538462426035572</v>
      </c>
      <c r="M52" s="16">
        <f>IF('COSTOS VARIABLES'!$B$19&lt;&gt;"",0,IF(AND((COLUMN()-1)&gt;='COSTOS VARIABLES'!$E$21,(COLUMN()-1)&lt;='COSTOS VARIABLES'!$F$21),'COSTOS VARIABLES'!$L$21,0))</f>
        <v>1.1538462426035572</v>
      </c>
      <c r="N52" s="16">
        <f>IF('COSTOS VARIABLES'!$B$19&lt;&gt;"",0,IF(AND((COLUMN()-1)&gt;='COSTOS VARIABLES'!$E$21,(COLUMN()-1)&lt;='COSTOS VARIABLES'!$F$21),'COSTOS VARIABLES'!$L$21,0))</f>
        <v>1.1538462426035572</v>
      </c>
      <c r="O52" s="16">
        <f>IF('COSTOS VARIABLES'!$B$19&lt;&gt;"",0,IF(AND((COLUMN()-1)&gt;='COSTOS VARIABLES'!$E$21,(COLUMN()-1)&lt;='COSTOS VARIABLES'!$F$21),'COSTOS VARIABLES'!$L$21,0))</f>
        <v>1.1538462426035572</v>
      </c>
      <c r="P52" s="16">
        <f>IF('COSTOS VARIABLES'!$B$19&lt;&gt;"",0,IF(AND((COLUMN()-1)&gt;='COSTOS VARIABLES'!$E$21,(COLUMN()-1)&lt;='COSTOS VARIABLES'!$F$21),'COSTOS VARIABLES'!$L$21,0))</f>
        <v>1.1538462426035572</v>
      </c>
      <c r="Q52" s="16">
        <f>IF('COSTOS VARIABLES'!$B$19&lt;&gt;"",0,IF(AND((COLUMN()-1)&gt;='COSTOS VARIABLES'!$E$21,(COLUMN()-1)&lt;='COSTOS VARIABLES'!$F$21),'COSTOS VARIABLES'!$L$21,0))</f>
        <v>1.1538462426035572</v>
      </c>
      <c r="R52" s="16">
        <f>IF('COSTOS VARIABLES'!$B$19&lt;&gt;"",0,IF(AND((COLUMN()-1)&gt;='COSTOS VARIABLES'!$E$21,(COLUMN()-1)&lt;='COSTOS VARIABLES'!$F$21),'COSTOS VARIABLES'!$L$21,0))</f>
        <v>1.1538462426035572</v>
      </c>
      <c r="S52" s="16">
        <f>IF('COSTOS VARIABLES'!$B$19&lt;&gt;"",0,IF(AND((COLUMN()-1)&gt;='COSTOS VARIABLES'!$E$21,(COLUMN()-1)&lt;='COSTOS VARIABLES'!$F$21),'COSTOS VARIABLES'!$L$21,0))</f>
        <v>1.1538462426035572</v>
      </c>
      <c r="T52" s="16">
        <f>IF('COSTOS VARIABLES'!$B$19&lt;&gt;"",0,IF(AND((COLUMN()-1)&gt;='COSTOS VARIABLES'!$E$21,(COLUMN()-1)&lt;='COSTOS VARIABLES'!$F$21),'COSTOS VARIABLES'!$L$21,0))</f>
        <v>1.1538462426035572</v>
      </c>
      <c r="U52" s="16">
        <f>IF('COSTOS VARIABLES'!$B$19&lt;&gt;"",0,IF(AND((COLUMN()-1)&gt;='COSTOS VARIABLES'!$E$21,(COLUMN()-1)&lt;='COSTOS VARIABLES'!$F$21),'COSTOS VARIABLES'!$L$21,0))</f>
        <v>1.1538462426035572</v>
      </c>
      <c r="V52" s="16">
        <f>IF('COSTOS VARIABLES'!$B$19&lt;&gt;"",0,IF(AND((COLUMN()-1)&gt;='COSTOS VARIABLES'!$E$21,(COLUMN()-1)&lt;='COSTOS VARIABLES'!$F$21),'COSTOS VARIABLES'!$L$21,0))</f>
        <v>1.1538462426035572</v>
      </c>
      <c r="W52" s="16">
        <f>IF('COSTOS VARIABLES'!$B$19&lt;&gt;"",0,IF(AND((COLUMN()-1)&gt;='COSTOS VARIABLES'!$E$21,(COLUMN()-1)&lt;='COSTOS VARIABLES'!$F$21),'COSTOS VARIABLES'!$L$21,0))</f>
        <v>1.1538462426035572</v>
      </c>
      <c r="X52" s="16">
        <f>IF('COSTOS VARIABLES'!$B$19&lt;&gt;"",0,IF(AND((COLUMN()-1)&gt;='COSTOS VARIABLES'!$E$21,(COLUMN()-1)&lt;='COSTOS VARIABLES'!$F$21),'COSTOS VARIABLES'!$L$21,0))</f>
        <v>1.1538462426035572</v>
      </c>
      <c r="Y52" s="16">
        <f>IF('COSTOS VARIABLES'!$B$19&lt;&gt;"",0,IF(AND((COLUMN()-1)&gt;='COSTOS VARIABLES'!$E$21,(COLUMN()-1)&lt;='COSTOS VARIABLES'!$F$21),'COSTOS VARIABLES'!$L$21,0))</f>
        <v>1.1538462426035572</v>
      </c>
      <c r="Z52" s="16">
        <f>IF('COSTOS VARIABLES'!$B$19&lt;&gt;"",0,IF(AND((COLUMN()-1)&gt;='COSTOS VARIABLES'!$E$21,(COLUMN()-1)&lt;='COSTOS VARIABLES'!$F$21),'COSTOS VARIABLES'!$L$21,0))</f>
        <v>1.1538462426035572</v>
      </c>
      <c r="AA52" s="16">
        <f>IF('COSTOS VARIABLES'!$B$19&lt;&gt;"",0,IF(AND((COLUMN()-1)&gt;='COSTOS VARIABLES'!$E$21,(COLUMN()-1)&lt;='COSTOS VARIABLES'!$F$21),'COSTOS VARIABLES'!$L$21,0))</f>
        <v>1.1538462426035572</v>
      </c>
      <c r="AB52" s="16">
        <f>IF('COSTOS VARIABLES'!$B$19&lt;&gt;"",0,IF(AND((COLUMN()-1)&gt;='COSTOS VARIABLES'!$E$21,(COLUMN()-1)&lt;='COSTOS VARIABLES'!$F$21),'COSTOS VARIABLES'!$L$21,0))</f>
        <v>1.1538462426035572</v>
      </c>
      <c r="AC52" s="16">
        <f>IF('COSTOS VARIABLES'!$B$19&lt;&gt;"",0,IF(AND((COLUMN()-1)&gt;='COSTOS VARIABLES'!$E$21,(COLUMN()-1)&lt;='COSTOS VARIABLES'!$F$21),'COSTOS VARIABLES'!$L$21,0))</f>
        <v>1.1538462426035572</v>
      </c>
      <c r="AD52" s="16">
        <f>IF('COSTOS VARIABLES'!$B$19&lt;&gt;"",0,IF(AND((COLUMN()-1)&gt;='COSTOS VARIABLES'!$E$21,(COLUMN()-1)&lt;='COSTOS VARIABLES'!$F$21),'COSTOS VARIABLES'!$L$21,0))</f>
        <v>1.1538462426035572</v>
      </c>
      <c r="AE52" s="16">
        <f>IF('COSTOS VARIABLES'!$B$19&lt;&gt;"",0,IF(AND((COLUMN()-1)&gt;='COSTOS VARIABLES'!$E$21,(COLUMN()-1)&lt;='COSTOS VARIABLES'!$F$21),'COSTOS VARIABLES'!$L$21,0))</f>
        <v>1.1538462426035572</v>
      </c>
      <c r="AF52" s="16">
        <f>IF('COSTOS VARIABLES'!$B$19&lt;&gt;"",0,IF(AND((COLUMN()-1)&gt;='COSTOS VARIABLES'!$E$21,(COLUMN()-1)&lt;='COSTOS VARIABLES'!$F$21),'COSTOS VARIABLES'!$L$21,0))</f>
        <v>1.1538462426035572</v>
      </c>
      <c r="AG52" s="16">
        <f>IF('COSTOS VARIABLES'!$B$19&lt;&gt;"",0,IF(AND((COLUMN()-1)&gt;='COSTOS VARIABLES'!$E$21,(COLUMN()-1)&lt;='COSTOS VARIABLES'!$F$21),'COSTOS VARIABLES'!$L$21,0))</f>
        <v>1.1538462426035572</v>
      </c>
      <c r="AH52" s="16">
        <f>IF('COSTOS VARIABLES'!$B$19&lt;&gt;"",0,IF(AND((COLUMN()-1)&gt;='COSTOS VARIABLES'!$E$21,(COLUMN()-1)&lt;='COSTOS VARIABLES'!$F$21),'COSTOS VARIABLES'!$L$21,0))</f>
        <v>1.1538462426035572</v>
      </c>
      <c r="AI52" s="16">
        <f>IF('COSTOS VARIABLES'!$B$19&lt;&gt;"",0,IF(AND((COLUMN()-1)&gt;='COSTOS VARIABLES'!$E$21,(COLUMN()-1)&lt;='COSTOS VARIABLES'!$F$21),'COSTOS VARIABLES'!$L$21,0))</f>
        <v>1.1538462426035572</v>
      </c>
      <c r="AJ52" s="16">
        <f>IF('COSTOS VARIABLES'!$B$19&lt;&gt;"",0,IF(AND((COLUMN()-1)&gt;='COSTOS VARIABLES'!$E$21,(COLUMN()-1)&lt;='COSTOS VARIABLES'!$F$21),'COSTOS VARIABLES'!$L$21,0))</f>
        <v>1.1538462426035572</v>
      </c>
      <c r="AK52" s="16">
        <f>IF('COSTOS VARIABLES'!$B$19&lt;&gt;"",0,IF(AND((COLUMN()-1)&gt;='COSTOS VARIABLES'!$E$21,(COLUMN()-1)&lt;='COSTOS VARIABLES'!$F$21),'COSTOS VARIABLES'!$L$21,0))</f>
        <v>1.1538462426035572</v>
      </c>
      <c r="AL52" s="16">
        <f>IF('COSTOS VARIABLES'!$B$19&lt;&gt;"",0,IF(AND((COLUMN()-1)&gt;='COSTOS VARIABLES'!$E$21,(COLUMN()-1)&lt;='COSTOS VARIABLES'!$F$21),'COSTOS VARIABLES'!$L$21,0))</f>
        <v>1.1538462426035572</v>
      </c>
      <c r="AM52" s="16">
        <f>IF('COSTOS VARIABLES'!$B$19&lt;&gt;"",0,IF(AND((COLUMN()-1)&gt;='COSTOS VARIABLES'!$E$21,(COLUMN()-1)&lt;='COSTOS VARIABLES'!$F$21),'COSTOS VARIABLES'!$L$21,0))</f>
        <v>1.1538462426035572</v>
      </c>
      <c r="AN52" s="16">
        <f>IF('COSTOS VARIABLES'!$B$19&lt;&gt;"",0,IF(AND((COLUMN()-1)&gt;='COSTOS VARIABLES'!$E$21,(COLUMN()-1)&lt;='COSTOS VARIABLES'!$F$21),'COSTOS VARIABLES'!$L$21,0))</f>
        <v>1.1538462426035572</v>
      </c>
      <c r="AO52" s="16">
        <f>IF('COSTOS VARIABLES'!$B$19&lt;&gt;"",0,IF(AND((COLUMN()-1)&gt;='COSTOS VARIABLES'!$E$21,(COLUMN()-1)&lt;='COSTOS VARIABLES'!$F$21),'COSTOS VARIABLES'!$L$21,0))</f>
        <v>1.1538462426035572</v>
      </c>
      <c r="AP52" s="16">
        <f>IF('COSTOS VARIABLES'!$B$19&lt;&gt;"",0,IF(AND((COLUMN()-1)&gt;='COSTOS VARIABLES'!$E$21,(COLUMN()-1)&lt;='COSTOS VARIABLES'!$F$21),'COSTOS VARIABLES'!$L$21,0))</f>
        <v>1.1538462426035572</v>
      </c>
      <c r="AQ52" s="16">
        <f>IF('COSTOS VARIABLES'!$B$19&lt;&gt;"",0,IF(AND((COLUMN()-1)&gt;='COSTOS VARIABLES'!$E$21,(COLUMN()-1)&lt;='COSTOS VARIABLES'!$F$21),'COSTOS VARIABLES'!$L$21,0))</f>
        <v>1.1538462426035572</v>
      </c>
      <c r="AR52" s="16">
        <f>IF('COSTOS VARIABLES'!$B$19&lt;&gt;"",0,IF(AND((COLUMN()-1)&gt;='COSTOS VARIABLES'!$E$21,(COLUMN()-1)&lt;='COSTOS VARIABLES'!$F$21),'COSTOS VARIABLES'!$L$21,0))</f>
        <v>1.1538462426035572</v>
      </c>
      <c r="AS52" s="16">
        <f>IF('COSTOS VARIABLES'!$B$19&lt;&gt;"",0,IF(AND((COLUMN()-1)&gt;='COSTOS VARIABLES'!$E$21,(COLUMN()-1)&lt;='COSTOS VARIABLES'!$F$21),'COSTOS VARIABLES'!$L$21,0))</f>
        <v>1.1538462426035572</v>
      </c>
      <c r="AT52" s="16">
        <f>IF('COSTOS VARIABLES'!$B$19&lt;&gt;"",0,IF(AND((COLUMN()-1)&gt;='COSTOS VARIABLES'!$E$21,(COLUMN()-1)&lt;='COSTOS VARIABLES'!$F$21),'COSTOS VARIABLES'!$L$21,0))</f>
        <v>1.1538462426035572</v>
      </c>
      <c r="AU52" s="16">
        <f>IF('COSTOS VARIABLES'!$B$19&lt;&gt;"",0,IF(AND((COLUMN()-1)&gt;='COSTOS VARIABLES'!$E$21,(COLUMN()-1)&lt;='COSTOS VARIABLES'!$F$21),'COSTOS VARIABLES'!$L$21,0))</f>
        <v>1.1538462426035572</v>
      </c>
      <c r="AV52" s="16">
        <f>IF('COSTOS VARIABLES'!$B$19&lt;&gt;"",0,IF(AND((COLUMN()-1)&gt;='COSTOS VARIABLES'!$E$21,(COLUMN()-1)&lt;='COSTOS VARIABLES'!$F$21),'COSTOS VARIABLES'!$L$21,0))</f>
        <v>1.1538462426035572</v>
      </c>
      <c r="AW52" s="16">
        <f>IF('COSTOS VARIABLES'!$B$19&lt;&gt;"",0,IF(AND((COLUMN()-1)&gt;='COSTOS VARIABLES'!$E$21,(COLUMN()-1)&lt;='COSTOS VARIABLES'!$F$21),'COSTOS VARIABLES'!$L$21,0))</f>
        <v>1.1538462426035572</v>
      </c>
      <c r="AX52" s="16">
        <f>IF('COSTOS VARIABLES'!$B$19&lt;&gt;"",0,IF(AND((COLUMN()-1)&gt;='COSTOS VARIABLES'!$E$21,(COLUMN()-1)&lt;='COSTOS VARIABLES'!$F$21),'COSTOS VARIABLES'!$L$21,0))</f>
        <v>1.1538462426035572</v>
      </c>
      <c r="AY52" s="16">
        <f>IF('COSTOS VARIABLES'!$B$19&lt;&gt;"",0,IF(AND((COLUMN()-1)&gt;='COSTOS VARIABLES'!$E$21,(COLUMN()-1)&lt;='COSTOS VARIABLES'!$F$21),'COSTOS VARIABLES'!$L$21,0))</f>
        <v>1.1538462426035572</v>
      </c>
      <c r="AZ52" s="16">
        <f>IF('COSTOS VARIABLES'!$B$19&lt;&gt;"",0,IF(AND((COLUMN()-1)&gt;='COSTOS VARIABLES'!$E$21,(COLUMN()-1)&lt;='COSTOS VARIABLES'!$F$21),'COSTOS VARIABLES'!$L$21,0))</f>
        <v>1.1538462426035572</v>
      </c>
      <c r="BA52" s="16">
        <f>IF('COSTOS VARIABLES'!$B$19&lt;&gt;"",0,IF(AND((COLUMN()-1)&gt;='COSTOS VARIABLES'!$E$21,(COLUMN()-1)&lt;='COSTOS VARIABLES'!$F$21),'COSTOS VARIABLES'!$L$21,0))</f>
        <v>1.1538462426035572</v>
      </c>
    </row>
    <row r="53" spans="1:53" x14ac:dyDescent="0.35">
      <c r="A53" s="50" t="s">
        <v>387</v>
      </c>
      <c r="B53" s="67" t="str">
        <f>IF(AND((COLUMN()-1)&gt;='COSTOS VARIABLES'!$E$22,(COLUMN()-1)&lt;='COSTOS VARIABLES'!$F$22),'COSTOS VARIABLES'!$L$22,0)</f>
        <v/>
      </c>
      <c r="C53" s="67" t="str">
        <f>IF(AND((COLUMN()-1)&gt;='COSTOS VARIABLES'!$E$22,(COLUMN()-1)&lt;='COSTOS VARIABLES'!$F$22),'COSTOS VARIABLES'!$L$22,0)</f>
        <v/>
      </c>
      <c r="D53" s="67" t="str">
        <f>IF(AND((COLUMN()-1)&gt;='COSTOS VARIABLES'!$E$22,(COLUMN()-1)&lt;='COSTOS VARIABLES'!$F$22),'COSTOS VARIABLES'!$L$22,0)</f>
        <v/>
      </c>
      <c r="E53" s="67" t="str">
        <f>IF(AND((COLUMN()-1)&gt;='COSTOS VARIABLES'!$E$22,(COLUMN()-1)&lt;='COSTOS VARIABLES'!$F$22),'COSTOS VARIABLES'!$L$22,0)</f>
        <v/>
      </c>
      <c r="F53" s="67" t="str">
        <f>IF(AND((COLUMN()-1)&gt;='COSTOS VARIABLES'!$E$22,(COLUMN()-1)&lt;='COSTOS VARIABLES'!$F$22),'COSTOS VARIABLES'!$L$22,0)</f>
        <v/>
      </c>
      <c r="G53" s="67" t="str">
        <f>IF(AND((COLUMN()-1)&gt;='COSTOS VARIABLES'!$E$22,(COLUMN()-1)&lt;='COSTOS VARIABLES'!$F$22),'COSTOS VARIABLES'!$L$22,0)</f>
        <v/>
      </c>
      <c r="H53" s="67" t="str">
        <f>IF(AND((COLUMN()-1)&gt;='COSTOS VARIABLES'!$E$22,(COLUMN()-1)&lt;='COSTOS VARIABLES'!$F$22),'COSTOS VARIABLES'!$L$22,0)</f>
        <v/>
      </c>
      <c r="I53" s="67" t="str">
        <f>IF(AND((COLUMN()-1)&gt;='COSTOS VARIABLES'!$E$22,(COLUMN()-1)&lt;='COSTOS VARIABLES'!$F$22),'COSTOS VARIABLES'!$L$22,0)</f>
        <v/>
      </c>
      <c r="J53" s="67" t="str">
        <f>IF(AND((COLUMN()-1)&gt;='COSTOS VARIABLES'!$E$22,(COLUMN()-1)&lt;='COSTOS VARIABLES'!$F$22),'COSTOS VARIABLES'!$L$22,0)</f>
        <v/>
      </c>
      <c r="K53" s="67" t="str">
        <f>IF(AND((COLUMN()-1)&gt;='COSTOS VARIABLES'!$E$22,(COLUMN()-1)&lt;='COSTOS VARIABLES'!$F$22),'COSTOS VARIABLES'!$L$22,0)</f>
        <v/>
      </c>
      <c r="L53" s="67" t="str">
        <f>IF(AND((COLUMN()-1)&gt;='COSTOS VARIABLES'!$E$22,(COLUMN()-1)&lt;='COSTOS VARIABLES'!$F$22),'COSTOS VARIABLES'!$L$22,0)</f>
        <v/>
      </c>
      <c r="M53" s="67" t="str">
        <f>IF(AND((COLUMN()-1)&gt;='COSTOS VARIABLES'!$E$22,(COLUMN()-1)&lt;='COSTOS VARIABLES'!$F$22),'COSTOS VARIABLES'!$L$22,0)</f>
        <v/>
      </c>
      <c r="N53" s="67" t="str">
        <f>IF(AND((COLUMN()-1)&gt;='COSTOS VARIABLES'!$E$22,(COLUMN()-1)&lt;='COSTOS VARIABLES'!$F$22),'COSTOS VARIABLES'!$L$22,0)</f>
        <v/>
      </c>
      <c r="O53" s="67" t="str">
        <f>IF(AND((COLUMN()-1)&gt;='COSTOS VARIABLES'!$E$22,(COLUMN()-1)&lt;='COSTOS VARIABLES'!$F$22),'COSTOS VARIABLES'!$L$22,0)</f>
        <v/>
      </c>
      <c r="P53" s="67" t="str">
        <f>IF(AND((COLUMN()-1)&gt;='COSTOS VARIABLES'!$E$22,(COLUMN()-1)&lt;='COSTOS VARIABLES'!$F$22),'COSTOS VARIABLES'!$L$22,0)</f>
        <v/>
      </c>
      <c r="Q53" s="67" t="str">
        <f>IF(AND((COLUMN()-1)&gt;='COSTOS VARIABLES'!$E$22,(COLUMN()-1)&lt;='COSTOS VARIABLES'!$F$22),'COSTOS VARIABLES'!$L$22,0)</f>
        <v/>
      </c>
      <c r="R53" s="67" t="str">
        <f>IF(AND((COLUMN()-1)&gt;='COSTOS VARIABLES'!$E$22,(COLUMN()-1)&lt;='COSTOS VARIABLES'!$F$22),'COSTOS VARIABLES'!$L$22,0)</f>
        <v/>
      </c>
      <c r="S53" s="67" t="str">
        <f>IF(AND((COLUMN()-1)&gt;='COSTOS VARIABLES'!$E$22,(COLUMN()-1)&lt;='COSTOS VARIABLES'!$F$22),'COSTOS VARIABLES'!$L$22,0)</f>
        <v/>
      </c>
      <c r="T53" s="67" t="str">
        <f>IF(AND((COLUMN()-1)&gt;='COSTOS VARIABLES'!$E$22,(COLUMN()-1)&lt;='COSTOS VARIABLES'!$F$22),'COSTOS VARIABLES'!$L$22,0)</f>
        <v/>
      </c>
      <c r="U53" s="67" t="str">
        <f>IF(AND((COLUMN()-1)&gt;='COSTOS VARIABLES'!$E$22,(COLUMN()-1)&lt;='COSTOS VARIABLES'!$F$22),'COSTOS VARIABLES'!$L$22,0)</f>
        <v/>
      </c>
      <c r="V53" s="67" t="str">
        <f>IF(AND((COLUMN()-1)&gt;='COSTOS VARIABLES'!$E$22,(COLUMN()-1)&lt;='COSTOS VARIABLES'!$F$22),'COSTOS VARIABLES'!$L$22,0)</f>
        <v/>
      </c>
      <c r="W53" s="67" t="str">
        <f>IF(AND((COLUMN()-1)&gt;='COSTOS VARIABLES'!$E$22,(COLUMN()-1)&lt;='COSTOS VARIABLES'!$F$22),'COSTOS VARIABLES'!$L$22,0)</f>
        <v/>
      </c>
      <c r="X53" s="67" t="str">
        <f>IF(AND((COLUMN()-1)&gt;='COSTOS VARIABLES'!$E$22,(COLUMN()-1)&lt;='COSTOS VARIABLES'!$F$22),'COSTOS VARIABLES'!$L$22,0)</f>
        <v/>
      </c>
      <c r="Y53" s="67" t="str">
        <f>IF(AND((COLUMN()-1)&gt;='COSTOS VARIABLES'!$E$22,(COLUMN()-1)&lt;='COSTOS VARIABLES'!$F$22),'COSTOS VARIABLES'!$L$22,0)</f>
        <v/>
      </c>
      <c r="Z53" s="67" t="str">
        <f>IF(AND((COLUMN()-1)&gt;='COSTOS VARIABLES'!$E$22,(COLUMN()-1)&lt;='COSTOS VARIABLES'!$F$22),'COSTOS VARIABLES'!$L$22,0)</f>
        <v/>
      </c>
      <c r="AA53" s="67" t="str">
        <f>IF(AND((COLUMN()-1)&gt;='COSTOS VARIABLES'!$E$22,(COLUMN()-1)&lt;='COSTOS VARIABLES'!$F$22),'COSTOS VARIABLES'!$L$22,0)</f>
        <v/>
      </c>
      <c r="AB53" s="67" t="str">
        <f>IF(AND((COLUMN()-1)&gt;='COSTOS VARIABLES'!$E$22,(COLUMN()-1)&lt;='COSTOS VARIABLES'!$F$22),'COSTOS VARIABLES'!$L$22,0)</f>
        <v/>
      </c>
      <c r="AC53" s="67" t="str">
        <f>IF(AND((COLUMN()-1)&gt;='COSTOS VARIABLES'!$E$22,(COLUMN()-1)&lt;='COSTOS VARIABLES'!$F$22),'COSTOS VARIABLES'!$L$22,0)</f>
        <v/>
      </c>
      <c r="AD53" s="67" t="str">
        <f>IF(AND((COLUMN()-1)&gt;='COSTOS VARIABLES'!$E$22,(COLUMN()-1)&lt;='COSTOS VARIABLES'!$F$22),'COSTOS VARIABLES'!$L$22,0)</f>
        <v/>
      </c>
      <c r="AE53" s="67" t="str">
        <f>IF(AND((COLUMN()-1)&gt;='COSTOS VARIABLES'!$E$22,(COLUMN()-1)&lt;='COSTOS VARIABLES'!$F$22),'COSTOS VARIABLES'!$L$22,0)</f>
        <v/>
      </c>
      <c r="AF53" s="67" t="str">
        <f>IF(AND((COLUMN()-1)&gt;='COSTOS VARIABLES'!$E$22,(COLUMN()-1)&lt;='COSTOS VARIABLES'!$F$22),'COSTOS VARIABLES'!$L$22,0)</f>
        <v/>
      </c>
      <c r="AG53" s="67" t="str">
        <f>IF(AND((COLUMN()-1)&gt;='COSTOS VARIABLES'!$E$22,(COLUMN()-1)&lt;='COSTOS VARIABLES'!$F$22),'COSTOS VARIABLES'!$L$22,0)</f>
        <v/>
      </c>
      <c r="AH53" s="67" t="str">
        <f>IF(AND((COLUMN()-1)&gt;='COSTOS VARIABLES'!$E$22,(COLUMN()-1)&lt;='COSTOS VARIABLES'!$F$22),'COSTOS VARIABLES'!$L$22,0)</f>
        <v/>
      </c>
      <c r="AI53" s="67" t="str">
        <f>IF(AND((COLUMN()-1)&gt;='COSTOS VARIABLES'!$E$22,(COLUMN()-1)&lt;='COSTOS VARIABLES'!$F$22),'COSTOS VARIABLES'!$L$22,0)</f>
        <v/>
      </c>
      <c r="AJ53" s="67" t="str">
        <f>IF(AND((COLUMN()-1)&gt;='COSTOS VARIABLES'!$E$22,(COLUMN()-1)&lt;='COSTOS VARIABLES'!$F$22),'COSTOS VARIABLES'!$L$22,0)</f>
        <v/>
      </c>
      <c r="AK53" s="67" t="str">
        <f>IF(AND((COLUMN()-1)&gt;='COSTOS VARIABLES'!$E$22,(COLUMN()-1)&lt;='COSTOS VARIABLES'!$F$22),'COSTOS VARIABLES'!$L$22,0)</f>
        <v/>
      </c>
      <c r="AL53" s="67" t="str">
        <f>IF(AND((COLUMN()-1)&gt;='COSTOS VARIABLES'!$E$22,(COLUMN()-1)&lt;='COSTOS VARIABLES'!$F$22),'COSTOS VARIABLES'!$L$22,0)</f>
        <v/>
      </c>
      <c r="AM53" s="67" t="str">
        <f>IF(AND((COLUMN()-1)&gt;='COSTOS VARIABLES'!$E$22,(COLUMN()-1)&lt;='COSTOS VARIABLES'!$F$22),'COSTOS VARIABLES'!$L$22,0)</f>
        <v/>
      </c>
      <c r="AN53" s="67" t="str">
        <f>IF(AND((COLUMN()-1)&gt;='COSTOS VARIABLES'!$E$22,(COLUMN()-1)&lt;='COSTOS VARIABLES'!$F$22),'COSTOS VARIABLES'!$L$22,0)</f>
        <v/>
      </c>
      <c r="AO53" s="67" t="str">
        <f>IF(AND((COLUMN()-1)&gt;='COSTOS VARIABLES'!$E$22,(COLUMN()-1)&lt;='COSTOS VARIABLES'!$F$22),'COSTOS VARIABLES'!$L$22,0)</f>
        <v/>
      </c>
      <c r="AP53" s="67" t="str">
        <f>IF(AND((COLUMN()-1)&gt;='COSTOS VARIABLES'!$E$22,(COLUMN()-1)&lt;='COSTOS VARIABLES'!$F$22),'COSTOS VARIABLES'!$L$22,0)</f>
        <v/>
      </c>
      <c r="AQ53" s="67" t="str">
        <f>IF(AND((COLUMN()-1)&gt;='COSTOS VARIABLES'!$E$22,(COLUMN()-1)&lt;='COSTOS VARIABLES'!$F$22),'COSTOS VARIABLES'!$L$22,0)</f>
        <v/>
      </c>
      <c r="AR53" s="67" t="str">
        <f>IF(AND((COLUMN()-1)&gt;='COSTOS VARIABLES'!$E$22,(COLUMN()-1)&lt;='COSTOS VARIABLES'!$F$22),'COSTOS VARIABLES'!$L$22,0)</f>
        <v/>
      </c>
      <c r="AS53" s="67" t="str">
        <f>IF(AND((COLUMN()-1)&gt;='COSTOS VARIABLES'!$E$22,(COLUMN()-1)&lt;='COSTOS VARIABLES'!$F$22),'COSTOS VARIABLES'!$L$22,0)</f>
        <v/>
      </c>
      <c r="AT53" s="67" t="str">
        <f>IF(AND((COLUMN()-1)&gt;='COSTOS VARIABLES'!$E$22,(COLUMN()-1)&lt;='COSTOS VARIABLES'!$F$22),'COSTOS VARIABLES'!$L$22,0)</f>
        <v/>
      </c>
      <c r="AU53" s="67" t="str">
        <f>IF(AND((COLUMN()-1)&gt;='COSTOS VARIABLES'!$E$22,(COLUMN()-1)&lt;='COSTOS VARIABLES'!$F$22),'COSTOS VARIABLES'!$L$22,0)</f>
        <v/>
      </c>
      <c r="AV53" s="67" t="str">
        <f>IF(AND((COLUMN()-1)&gt;='COSTOS VARIABLES'!$E$22,(COLUMN()-1)&lt;='COSTOS VARIABLES'!$F$22),'COSTOS VARIABLES'!$L$22,0)</f>
        <v/>
      </c>
      <c r="AW53" s="67" t="str">
        <f>IF(AND((COLUMN()-1)&gt;='COSTOS VARIABLES'!$E$22,(COLUMN()-1)&lt;='COSTOS VARIABLES'!$F$22),'COSTOS VARIABLES'!$L$22,0)</f>
        <v/>
      </c>
      <c r="AX53" s="67" t="str">
        <f>IF(AND((COLUMN()-1)&gt;='COSTOS VARIABLES'!$E$22,(COLUMN()-1)&lt;='COSTOS VARIABLES'!$F$22),'COSTOS VARIABLES'!$L$22,0)</f>
        <v/>
      </c>
      <c r="AY53" s="67" t="str">
        <f>IF(AND((COLUMN()-1)&gt;='COSTOS VARIABLES'!$E$22,(COLUMN()-1)&lt;='COSTOS VARIABLES'!$F$22),'COSTOS VARIABLES'!$L$22,0)</f>
        <v/>
      </c>
      <c r="AZ53" s="67" t="str">
        <f>IF(AND((COLUMN()-1)&gt;='COSTOS VARIABLES'!$E$22,(COLUMN()-1)&lt;='COSTOS VARIABLES'!$F$22),'COSTOS VARIABLES'!$L$22,0)</f>
        <v/>
      </c>
      <c r="BA53" s="67" t="str">
        <f>IF(AND((COLUMN()-1)&gt;='COSTOS VARIABLES'!$E$22,(COLUMN()-1)&lt;='COSTOS VARIABLES'!$F$22),'COSTOS VARIABLES'!$L$22,0)</f>
        <v/>
      </c>
    </row>
    <row r="54" spans="1:53" x14ac:dyDescent="0.35">
      <c r="A54" s="38" t="s">
        <v>388</v>
      </c>
      <c r="B54" s="16">
        <f>IF('COSTOS VARIABLES'!$B$22&lt;&gt;"",0,IF(AND((COLUMN()-1)&gt;='COSTOS VARIABLES'!$E$23,(COLUMN()-1)&lt;='COSTOS VARIABLES'!$F$23),'COSTOS VARIABLES'!$L$23,0))</f>
        <v>4.6153849704142287</v>
      </c>
      <c r="C54" s="16">
        <f>IF('COSTOS VARIABLES'!$B$22&lt;&gt;"",0,IF(AND((COLUMN()-1)&gt;='COSTOS VARIABLES'!$E$23,(COLUMN()-1)&lt;='COSTOS VARIABLES'!$F$23),'COSTOS VARIABLES'!$L$23,0))</f>
        <v>4.6153849704142287</v>
      </c>
      <c r="D54" s="16">
        <f>IF('COSTOS VARIABLES'!$B$22&lt;&gt;"",0,IF(AND((COLUMN()-1)&gt;='COSTOS VARIABLES'!$E$23,(COLUMN()-1)&lt;='COSTOS VARIABLES'!$F$23),'COSTOS VARIABLES'!$L$23,0))</f>
        <v>4.6153849704142287</v>
      </c>
      <c r="E54" s="16">
        <f>IF('COSTOS VARIABLES'!$B$22&lt;&gt;"",0,IF(AND((COLUMN()-1)&gt;='COSTOS VARIABLES'!$E$23,(COLUMN()-1)&lt;='COSTOS VARIABLES'!$F$23),'COSTOS VARIABLES'!$L$23,0))</f>
        <v>4.6153849704142287</v>
      </c>
      <c r="F54" s="16">
        <f>IF('COSTOS VARIABLES'!$B$22&lt;&gt;"",0,IF(AND((COLUMN()-1)&gt;='COSTOS VARIABLES'!$E$23,(COLUMN()-1)&lt;='COSTOS VARIABLES'!$F$23),'COSTOS VARIABLES'!$L$23,0))</f>
        <v>4.6153849704142287</v>
      </c>
      <c r="G54" s="16">
        <f>IF('COSTOS VARIABLES'!$B$22&lt;&gt;"",0,IF(AND((COLUMN()-1)&gt;='COSTOS VARIABLES'!$E$23,(COLUMN()-1)&lt;='COSTOS VARIABLES'!$F$23),'COSTOS VARIABLES'!$L$23,0))</f>
        <v>4.6153849704142287</v>
      </c>
      <c r="H54" s="16">
        <f>IF('COSTOS VARIABLES'!$B$22&lt;&gt;"",0,IF(AND((COLUMN()-1)&gt;='COSTOS VARIABLES'!$E$23,(COLUMN()-1)&lt;='COSTOS VARIABLES'!$F$23),'COSTOS VARIABLES'!$L$23,0))</f>
        <v>4.6153849704142287</v>
      </c>
      <c r="I54" s="16">
        <f>IF('COSTOS VARIABLES'!$B$22&lt;&gt;"",0,IF(AND((COLUMN()-1)&gt;='COSTOS VARIABLES'!$E$23,(COLUMN()-1)&lt;='COSTOS VARIABLES'!$F$23),'COSTOS VARIABLES'!$L$23,0))</f>
        <v>4.6153849704142287</v>
      </c>
      <c r="J54" s="16">
        <f>IF('COSTOS VARIABLES'!$B$22&lt;&gt;"",0,IF(AND((COLUMN()-1)&gt;='COSTOS VARIABLES'!$E$23,(COLUMN()-1)&lt;='COSTOS VARIABLES'!$F$23),'COSTOS VARIABLES'!$L$23,0))</f>
        <v>4.6153849704142287</v>
      </c>
      <c r="K54" s="16">
        <f>IF('COSTOS VARIABLES'!$B$22&lt;&gt;"",0,IF(AND((COLUMN()-1)&gt;='COSTOS VARIABLES'!$E$23,(COLUMN()-1)&lt;='COSTOS VARIABLES'!$F$23),'COSTOS VARIABLES'!$L$23,0))</f>
        <v>4.6153849704142287</v>
      </c>
      <c r="L54" s="16">
        <f>IF('COSTOS VARIABLES'!$B$22&lt;&gt;"",0,IF(AND((COLUMN()-1)&gt;='COSTOS VARIABLES'!$E$23,(COLUMN()-1)&lt;='COSTOS VARIABLES'!$F$23),'COSTOS VARIABLES'!$L$23,0))</f>
        <v>4.6153849704142287</v>
      </c>
      <c r="M54" s="16">
        <f>IF('COSTOS VARIABLES'!$B$22&lt;&gt;"",0,IF(AND((COLUMN()-1)&gt;='COSTOS VARIABLES'!$E$23,(COLUMN()-1)&lt;='COSTOS VARIABLES'!$F$23),'COSTOS VARIABLES'!$L$23,0))</f>
        <v>4.6153849704142287</v>
      </c>
      <c r="N54" s="16">
        <f>IF('COSTOS VARIABLES'!$B$22&lt;&gt;"",0,IF(AND((COLUMN()-1)&gt;='COSTOS VARIABLES'!$E$23,(COLUMN()-1)&lt;='COSTOS VARIABLES'!$F$23),'COSTOS VARIABLES'!$L$23,0))</f>
        <v>4.6153849704142287</v>
      </c>
      <c r="O54" s="16">
        <f>IF('COSTOS VARIABLES'!$B$22&lt;&gt;"",0,IF(AND((COLUMN()-1)&gt;='COSTOS VARIABLES'!$E$23,(COLUMN()-1)&lt;='COSTOS VARIABLES'!$F$23),'COSTOS VARIABLES'!$L$23,0))</f>
        <v>4.6153849704142287</v>
      </c>
      <c r="P54" s="16">
        <f>IF('COSTOS VARIABLES'!$B$22&lt;&gt;"",0,IF(AND((COLUMN()-1)&gt;='COSTOS VARIABLES'!$E$23,(COLUMN()-1)&lt;='COSTOS VARIABLES'!$F$23),'COSTOS VARIABLES'!$L$23,0))</f>
        <v>4.6153849704142287</v>
      </c>
      <c r="Q54" s="16">
        <f>IF('COSTOS VARIABLES'!$B$22&lt;&gt;"",0,IF(AND((COLUMN()-1)&gt;='COSTOS VARIABLES'!$E$23,(COLUMN()-1)&lt;='COSTOS VARIABLES'!$F$23),'COSTOS VARIABLES'!$L$23,0))</f>
        <v>4.6153849704142287</v>
      </c>
      <c r="R54" s="16">
        <f>IF('COSTOS VARIABLES'!$B$22&lt;&gt;"",0,IF(AND((COLUMN()-1)&gt;='COSTOS VARIABLES'!$E$23,(COLUMN()-1)&lt;='COSTOS VARIABLES'!$F$23),'COSTOS VARIABLES'!$L$23,0))</f>
        <v>4.6153849704142287</v>
      </c>
      <c r="S54" s="16">
        <f>IF('COSTOS VARIABLES'!$B$22&lt;&gt;"",0,IF(AND((COLUMN()-1)&gt;='COSTOS VARIABLES'!$E$23,(COLUMN()-1)&lt;='COSTOS VARIABLES'!$F$23),'COSTOS VARIABLES'!$L$23,0))</f>
        <v>4.6153849704142287</v>
      </c>
      <c r="T54" s="16">
        <f>IF('COSTOS VARIABLES'!$B$22&lt;&gt;"",0,IF(AND((COLUMN()-1)&gt;='COSTOS VARIABLES'!$E$23,(COLUMN()-1)&lt;='COSTOS VARIABLES'!$F$23),'COSTOS VARIABLES'!$L$23,0))</f>
        <v>4.6153849704142287</v>
      </c>
      <c r="U54" s="16">
        <f>IF('COSTOS VARIABLES'!$B$22&lt;&gt;"",0,IF(AND((COLUMN()-1)&gt;='COSTOS VARIABLES'!$E$23,(COLUMN()-1)&lt;='COSTOS VARIABLES'!$F$23),'COSTOS VARIABLES'!$L$23,0))</f>
        <v>4.6153849704142287</v>
      </c>
      <c r="V54" s="16">
        <f>IF('COSTOS VARIABLES'!$B$22&lt;&gt;"",0,IF(AND((COLUMN()-1)&gt;='COSTOS VARIABLES'!$E$23,(COLUMN()-1)&lt;='COSTOS VARIABLES'!$F$23),'COSTOS VARIABLES'!$L$23,0))</f>
        <v>4.6153849704142287</v>
      </c>
      <c r="W54" s="16">
        <f>IF('COSTOS VARIABLES'!$B$22&lt;&gt;"",0,IF(AND((COLUMN()-1)&gt;='COSTOS VARIABLES'!$E$23,(COLUMN()-1)&lt;='COSTOS VARIABLES'!$F$23),'COSTOS VARIABLES'!$L$23,0))</f>
        <v>4.6153849704142287</v>
      </c>
      <c r="X54" s="16">
        <f>IF('COSTOS VARIABLES'!$B$22&lt;&gt;"",0,IF(AND((COLUMN()-1)&gt;='COSTOS VARIABLES'!$E$23,(COLUMN()-1)&lt;='COSTOS VARIABLES'!$F$23),'COSTOS VARIABLES'!$L$23,0))</f>
        <v>4.6153849704142287</v>
      </c>
      <c r="Y54" s="16">
        <f>IF('COSTOS VARIABLES'!$B$22&lt;&gt;"",0,IF(AND((COLUMN()-1)&gt;='COSTOS VARIABLES'!$E$23,(COLUMN()-1)&lt;='COSTOS VARIABLES'!$F$23),'COSTOS VARIABLES'!$L$23,0))</f>
        <v>4.6153849704142287</v>
      </c>
      <c r="Z54" s="16">
        <f>IF('COSTOS VARIABLES'!$B$22&lt;&gt;"",0,IF(AND((COLUMN()-1)&gt;='COSTOS VARIABLES'!$E$23,(COLUMN()-1)&lt;='COSTOS VARIABLES'!$F$23),'COSTOS VARIABLES'!$L$23,0))</f>
        <v>4.6153849704142287</v>
      </c>
      <c r="AA54" s="16">
        <f>IF('COSTOS VARIABLES'!$B$22&lt;&gt;"",0,IF(AND((COLUMN()-1)&gt;='COSTOS VARIABLES'!$E$23,(COLUMN()-1)&lt;='COSTOS VARIABLES'!$F$23),'COSTOS VARIABLES'!$L$23,0))</f>
        <v>4.6153849704142287</v>
      </c>
      <c r="AB54" s="16">
        <f>IF('COSTOS VARIABLES'!$B$22&lt;&gt;"",0,IF(AND((COLUMN()-1)&gt;='COSTOS VARIABLES'!$E$23,(COLUMN()-1)&lt;='COSTOS VARIABLES'!$F$23),'COSTOS VARIABLES'!$L$23,0))</f>
        <v>4.6153849704142287</v>
      </c>
      <c r="AC54" s="16">
        <f>IF('COSTOS VARIABLES'!$B$22&lt;&gt;"",0,IF(AND((COLUMN()-1)&gt;='COSTOS VARIABLES'!$E$23,(COLUMN()-1)&lt;='COSTOS VARIABLES'!$F$23),'COSTOS VARIABLES'!$L$23,0))</f>
        <v>4.6153849704142287</v>
      </c>
      <c r="AD54" s="16">
        <f>IF('COSTOS VARIABLES'!$B$22&lt;&gt;"",0,IF(AND((COLUMN()-1)&gt;='COSTOS VARIABLES'!$E$23,(COLUMN()-1)&lt;='COSTOS VARIABLES'!$F$23),'COSTOS VARIABLES'!$L$23,0))</f>
        <v>4.6153849704142287</v>
      </c>
      <c r="AE54" s="16">
        <f>IF('COSTOS VARIABLES'!$B$22&lt;&gt;"",0,IF(AND((COLUMN()-1)&gt;='COSTOS VARIABLES'!$E$23,(COLUMN()-1)&lt;='COSTOS VARIABLES'!$F$23),'COSTOS VARIABLES'!$L$23,0))</f>
        <v>4.6153849704142287</v>
      </c>
      <c r="AF54" s="16">
        <f>IF('COSTOS VARIABLES'!$B$22&lt;&gt;"",0,IF(AND((COLUMN()-1)&gt;='COSTOS VARIABLES'!$E$23,(COLUMN()-1)&lt;='COSTOS VARIABLES'!$F$23),'COSTOS VARIABLES'!$L$23,0))</f>
        <v>4.6153849704142287</v>
      </c>
      <c r="AG54" s="16">
        <f>IF('COSTOS VARIABLES'!$B$22&lt;&gt;"",0,IF(AND((COLUMN()-1)&gt;='COSTOS VARIABLES'!$E$23,(COLUMN()-1)&lt;='COSTOS VARIABLES'!$F$23),'COSTOS VARIABLES'!$L$23,0))</f>
        <v>4.6153849704142287</v>
      </c>
      <c r="AH54" s="16">
        <f>IF('COSTOS VARIABLES'!$B$22&lt;&gt;"",0,IF(AND((COLUMN()-1)&gt;='COSTOS VARIABLES'!$E$23,(COLUMN()-1)&lt;='COSTOS VARIABLES'!$F$23),'COSTOS VARIABLES'!$L$23,0))</f>
        <v>4.6153849704142287</v>
      </c>
      <c r="AI54" s="16">
        <f>IF('COSTOS VARIABLES'!$B$22&lt;&gt;"",0,IF(AND((COLUMN()-1)&gt;='COSTOS VARIABLES'!$E$23,(COLUMN()-1)&lt;='COSTOS VARIABLES'!$F$23),'COSTOS VARIABLES'!$L$23,0))</f>
        <v>4.6153849704142287</v>
      </c>
      <c r="AJ54" s="16">
        <f>IF('COSTOS VARIABLES'!$B$22&lt;&gt;"",0,IF(AND((COLUMN()-1)&gt;='COSTOS VARIABLES'!$E$23,(COLUMN()-1)&lt;='COSTOS VARIABLES'!$F$23),'COSTOS VARIABLES'!$L$23,0))</f>
        <v>4.6153849704142287</v>
      </c>
      <c r="AK54" s="16">
        <f>IF('COSTOS VARIABLES'!$B$22&lt;&gt;"",0,IF(AND((COLUMN()-1)&gt;='COSTOS VARIABLES'!$E$23,(COLUMN()-1)&lt;='COSTOS VARIABLES'!$F$23),'COSTOS VARIABLES'!$L$23,0))</f>
        <v>4.6153849704142287</v>
      </c>
      <c r="AL54" s="16">
        <f>IF('COSTOS VARIABLES'!$B$22&lt;&gt;"",0,IF(AND((COLUMN()-1)&gt;='COSTOS VARIABLES'!$E$23,(COLUMN()-1)&lt;='COSTOS VARIABLES'!$F$23),'COSTOS VARIABLES'!$L$23,0))</f>
        <v>4.6153849704142287</v>
      </c>
      <c r="AM54" s="16">
        <f>IF('COSTOS VARIABLES'!$B$22&lt;&gt;"",0,IF(AND((COLUMN()-1)&gt;='COSTOS VARIABLES'!$E$23,(COLUMN()-1)&lt;='COSTOS VARIABLES'!$F$23),'COSTOS VARIABLES'!$L$23,0))</f>
        <v>4.6153849704142287</v>
      </c>
      <c r="AN54" s="16">
        <f>IF('COSTOS VARIABLES'!$B$22&lt;&gt;"",0,IF(AND((COLUMN()-1)&gt;='COSTOS VARIABLES'!$E$23,(COLUMN()-1)&lt;='COSTOS VARIABLES'!$F$23),'COSTOS VARIABLES'!$L$23,0))</f>
        <v>4.6153849704142287</v>
      </c>
      <c r="AO54" s="16">
        <f>IF('COSTOS VARIABLES'!$B$22&lt;&gt;"",0,IF(AND((COLUMN()-1)&gt;='COSTOS VARIABLES'!$E$23,(COLUMN()-1)&lt;='COSTOS VARIABLES'!$F$23),'COSTOS VARIABLES'!$L$23,0))</f>
        <v>4.6153849704142287</v>
      </c>
      <c r="AP54" s="16">
        <f>IF('COSTOS VARIABLES'!$B$22&lt;&gt;"",0,IF(AND((COLUMN()-1)&gt;='COSTOS VARIABLES'!$E$23,(COLUMN()-1)&lt;='COSTOS VARIABLES'!$F$23),'COSTOS VARIABLES'!$L$23,0))</f>
        <v>4.6153849704142287</v>
      </c>
      <c r="AQ54" s="16">
        <f>IF('COSTOS VARIABLES'!$B$22&lt;&gt;"",0,IF(AND((COLUMN()-1)&gt;='COSTOS VARIABLES'!$E$23,(COLUMN()-1)&lt;='COSTOS VARIABLES'!$F$23),'COSTOS VARIABLES'!$L$23,0))</f>
        <v>4.6153849704142287</v>
      </c>
      <c r="AR54" s="16">
        <f>IF('COSTOS VARIABLES'!$B$22&lt;&gt;"",0,IF(AND((COLUMN()-1)&gt;='COSTOS VARIABLES'!$E$23,(COLUMN()-1)&lt;='COSTOS VARIABLES'!$F$23),'COSTOS VARIABLES'!$L$23,0))</f>
        <v>4.6153849704142287</v>
      </c>
      <c r="AS54" s="16">
        <f>IF('COSTOS VARIABLES'!$B$22&lt;&gt;"",0,IF(AND((COLUMN()-1)&gt;='COSTOS VARIABLES'!$E$23,(COLUMN()-1)&lt;='COSTOS VARIABLES'!$F$23),'COSTOS VARIABLES'!$L$23,0))</f>
        <v>4.6153849704142287</v>
      </c>
      <c r="AT54" s="16">
        <f>IF('COSTOS VARIABLES'!$B$22&lt;&gt;"",0,IF(AND((COLUMN()-1)&gt;='COSTOS VARIABLES'!$E$23,(COLUMN()-1)&lt;='COSTOS VARIABLES'!$F$23),'COSTOS VARIABLES'!$L$23,0))</f>
        <v>4.6153849704142287</v>
      </c>
      <c r="AU54" s="16">
        <f>IF('COSTOS VARIABLES'!$B$22&lt;&gt;"",0,IF(AND((COLUMN()-1)&gt;='COSTOS VARIABLES'!$E$23,(COLUMN()-1)&lt;='COSTOS VARIABLES'!$F$23),'COSTOS VARIABLES'!$L$23,0))</f>
        <v>4.6153849704142287</v>
      </c>
      <c r="AV54" s="16">
        <f>IF('COSTOS VARIABLES'!$B$22&lt;&gt;"",0,IF(AND((COLUMN()-1)&gt;='COSTOS VARIABLES'!$E$23,(COLUMN()-1)&lt;='COSTOS VARIABLES'!$F$23),'COSTOS VARIABLES'!$L$23,0))</f>
        <v>4.6153849704142287</v>
      </c>
      <c r="AW54" s="16">
        <f>IF('COSTOS VARIABLES'!$B$22&lt;&gt;"",0,IF(AND((COLUMN()-1)&gt;='COSTOS VARIABLES'!$E$23,(COLUMN()-1)&lt;='COSTOS VARIABLES'!$F$23),'COSTOS VARIABLES'!$L$23,0))</f>
        <v>4.6153849704142287</v>
      </c>
      <c r="AX54" s="16">
        <f>IF('COSTOS VARIABLES'!$B$22&lt;&gt;"",0,IF(AND((COLUMN()-1)&gt;='COSTOS VARIABLES'!$E$23,(COLUMN()-1)&lt;='COSTOS VARIABLES'!$F$23),'COSTOS VARIABLES'!$L$23,0))</f>
        <v>4.6153849704142287</v>
      </c>
      <c r="AY54" s="16">
        <f>IF('COSTOS VARIABLES'!$B$22&lt;&gt;"",0,IF(AND((COLUMN()-1)&gt;='COSTOS VARIABLES'!$E$23,(COLUMN()-1)&lt;='COSTOS VARIABLES'!$F$23),'COSTOS VARIABLES'!$L$23,0))</f>
        <v>4.6153849704142287</v>
      </c>
      <c r="AZ54" s="16">
        <f>IF('COSTOS VARIABLES'!$B$22&lt;&gt;"",0,IF(AND((COLUMN()-1)&gt;='COSTOS VARIABLES'!$E$23,(COLUMN()-1)&lt;='COSTOS VARIABLES'!$F$23),'COSTOS VARIABLES'!$L$23,0))</f>
        <v>4.6153849704142287</v>
      </c>
      <c r="BA54" s="16">
        <f>IF('COSTOS VARIABLES'!$B$22&lt;&gt;"",0,IF(AND((COLUMN()-1)&gt;='COSTOS VARIABLES'!$E$23,(COLUMN()-1)&lt;='COSTOS VARIABLES'!$F$23),'COSTOS VARIABLES'!$L$23,0))</f>
        <v>4.6153849704142287</v>
      </c>
    </row>
    <row r="55" spans="1:53" x14ac:dyDescent="0.35">
      <c r="A55" s="38" t="s">
        <v>390</v>
      </c>
      <c r="B55" s="16">
        <f>IF('COSTOS VARIABLES'!$B$22&lt;&gt;"",0,IF(AND((COLUMN()-1)&gt;='COSTOS VARIABLES'!$E$24,(COLUMN()-1)&lt;='COSTOS VARIABLES'!$F$24),'COSTOS VARIABLES'!$L$24,0))</f>
        <v>20</v>
      </c>
      <c r="C55" s="16">
        <f>IF('COSTOS VARIABLES'!$B$22&lt;&gt;"",0,IF(AND((COLUMN()-1)&gt;='COSTOS VARIABLES'!$E$24,(COLUMN()-1)&lt;='COSTOS VARIABLES'!$F$24),'COSTOS VARIABLES'!$L$24,0))</f>
        <v>20</v>
      </c>
      <c r="D55" s="16">
        <f>IF('COSTOS VARIABLES'!$B$22&lt;&gt;"",0,IF(AND((COLUMN()-1)&gt;='COSTOS VARIABLES'!$E$24,(COLUMN()-1)&lt;='COSTOS VARIABLES'!$F$24),'COSTOS VARIABLES'!$L$24,0))</f>
        <v>20</v>
      </c>
      <c r="E55" s="16">
        <f>IF('COSTOS VARIABLES'!$B$22&lt;&gt;"",0,IF(AND((COLUMN()-1)&gt;='COSTOS VARIABLES'!$E$24,(COLUMN()-1)&lt;='COSTOS VARIABLES'!$F$24),'COSTOS VARIABLES'!$L$24,0))</f>
        <v>20</v>
      </c>
      <c r="F55" s="16">
        <f>IF('COSTOS VARIABLES'!$B$22&lt;&gt;"",0,IF(AND((COLUMN()-1)&gt;='COSTOS VARIABLES'!$E$24,(COLUMN()-1)&lt;='COSTOS VARIABLES'!$F$24),'COSTOS VARIABLES'!$L$24,0))</f>
        <v>20</v>
      </c>
      <c r="G55" s="16">
        <f>IF('COSTOS VARIABLES'!$B$22&lt;&gt;"",0,IF(AND((COLUMN()-1)&gt;='COSTOS VARIABLES'!$E$24,(COLUMN()-1)&lt;='COSTOS VARIABLES'!$F$24),'COSTOS VARIABLES'!$L$24,0))</f>
        <v>20</v>
      </c>
      <c r="H55" s="16">
        <f>IF('COSTOS VARIABLES'!$B$22&lt;&gt;"",0,IF(AND((COLUMN()-1)&gt;='COSTOS VARIABLES'!$E$24,(COLUMN()-1)&lt;='COSTOS VARIABLES'!$F$24),'COSTOS VARIABLES'!$L$24,0))</f>
        <v>20</v>
      </c>
      <c r="I55" s="16">
        <f>IF('COSTOS VARIABLES'!$B$22&lt;&gt;"",0,IF(AND((COLUMN()-1)&gt;='COSTOS VARIABLES'!$E$24,(COLUMN()-1)&lt;='COSTOS VARIABLES'!$F$24),'COSTOS VARIABLES'!$L$24,0))</f>
        <v>20</v>
      </c>
      <c r="J55" s="16">
        <f>IF('COSTOS VARIABLES'!$B$22&lt;&gt;"",0,IF(AND((COLUMN()-1)&gt;='COSTOS VARIABLES'!$E$24,(COLUMN()-1)&lt;='COSTOS VARIABLES'!$F$24),'COSTOS VARIABLES'!$L$24,0))</f>
        <v>20</v>
      </c>
      <c r="K55" s="16">
        <f>IF('COSTOS VARIABLES'!$B$22&lt;&gt;"",0,IF(AND((COLUMN()-1)&gt;='COSTOS VARIABLES'!$E$24,(COLUMN()-1)&lt;='COSTOS VARIABLES'!$F$24),'COSTOS VARIABLES'!$L$24,0))</f>
        <v>20</v>
      </c>
      <c r="L55" s="16">
        <f>IF('COSTOS VARIABLES'!$B$22&lt;&gt;"",0,IF(AND((COLUMN()-1)&gt;='COSTOS VARIABLES'!$E$24,(COLUMN()-1)&lt;='COSTOS VARIABLES'!$F$24),'COSTOS VARIABLES'!$L$24,0))</f>
        <v>20</v>
      </c>
      <c r="M55" s="16">
        <f>IF('COSTOS VARIABLES'!$B$22&lt;&gt;"",0,IF(AND((COLUMN()-1)&gt;='COSTOS VARIABLES'!$E$24,(COLUMN()-1)&lt;='COSTOS VARIABLES'!$F$24),'COSTOS VARIABLES'!$L$24,0))</f>
        <v>20</v>
      </c>
      <c r="N55" s="16">
        <f>IF('COSTOS VARIABLES'!$B$22&lt;&gt;"",0,IF(AND((COLUMN()-1)&gt;='COSTOS VARIABLES'!$E$24,(COLUMN()-1)&lt;='COSTOS VARIABLES'!$F$24),'COSTOS VARIABLES'!$L$24,0))</f>
        <v>20</v>
      </c>
      <c r="O55" s="16">
        <f>IF('COSTOS VARIABLES'!$B$22&lt;&gt;"",0,IF(AND((COLUMN()-1)&gt;='COSTOS VARIABLES'!$E$24,(COLUMN()-1)&lt;='COSTOS VARIABLES'!$F$24),'COSTOS VARIABLES'!$L$24,0))</f>
        <v>20</v>
      </c>
      <c r="P55" s="16">
        <f>IF('COSTOS VARIABLES'!$B$22&lt;&gt;"",0,IF(AND((COLUMN()-1)&gt;='COSTOS VARIABLES'!$E$24,(COLUMN()-1)&lt;='COSTOS VARIABLES'!$F$24),'COSTOS VARIABLES'!$L$24,0))</f>
        <v>20</v>
      </c>
      <c r="Q55" s="16">
        <f>IF('COSTOS VARIABLES'!$B$22&lt;&gt;"",0,IF(AND((COLUMN()-1)&gt;='COSTOS VARIABLES'!$E$24,(COLUMN()-1)&lt;='COSTOS VARIABLES'!$F$24),'COSTOS VARIABLES'!$L$24,0))</f>
        <v>20</v>
      </c>
      <c r="R55" s="16">
        <f>IF('COSTOS VARIABLES'!$B$22&lt;&gt;"",0,IF(AND((COLUMN()-1)&gt;='COSTOS VARIABLES'!$E$24,(COLUMN()-1)&lt;='COSTOS VARIABLES'!$F$24),'COSTOS VARIABLES'!$L$24,0))</f>
        <v>20</v>
      </c>
      <c r="S55" s="16">
        <f>IF('COSTOS VARIABLES'!$B$22&lt;&gt;"",0,IF(AND((COLUMN()-1)&gt;='COSTOS VARIABLES'!$E$24,(COLUMN()-1)&lt;='COSTOS VARIABLES'!$F$24),'COSTOS VARIABLES'!$L$24,0))</f>
        <v>20</v>
      </c>
      <c r="T55" s="16">
        <f>IF('COSTOS VARIABLES'!$B$22&lt;&gt;"",0,IF(AND((COLUMN()-1)&gt;='COSTOS VARIABLES'!$E$24,(COLUMN()-1)&lt;='COSTOS VARIABLES'!$F$24),'COSTOS VARIABLES'!$L$24,0))</f>
        <v>20</v>
      </c>
      <c r="U55" s="16">
        <f>IF('COSTOS VARIABLES'!$B$22&lt;&gt;"",0,IF(AND((COLUMN()-1)&gt;='COSTOS VARIABLES'!$E$24,(COLUMN()-1)&lt;='COSTOS VARIABLES'!$F$24),'COSTOS VARIABLES'!$L$24,0))</f>
        <v>20</v>
      </c>
      <c r="V55" s="16">
        <f>IF('COSTOS VARIABLES'!$B$22&lt;&gt;"",0,IF(AND((COLUMN()-1)&gt;='COSTOS VARIABLES'!$E$24,(COLUMN()-1)&lt;='COSTOS VARIABLES'!$F$24),'COSTOS VARIABLES'!$L$24,0))</f>
        <v>20</v>
      </c>
      <c r="W55" s="16">
        <f>IF('COSTOS VARIABLES'!$B$22&lt;&gt;"",0,IF(AND((COLUMN()-1)&gt;='COSTOS VARIABLES'!$E$24,(COLUMN()-1)&lt;='COSTOS VARIABLES'!$F$24),'COSTOS VARIABLES'!$L$24,0))</f>
        <v>20</v>
      </c>
      <c r="X55" s="16">
        <f>IF('COSTOS VARIABLES'!$B$22&lt;&gt;"",0,IF(AND((COLUMN()-1)&gt;='COSTOS VARIABLES'!$E$24,(COLUMN()-1)&lt;='COSTOS VARIABLES'!$F$24),'COSTOS VARIABLES'!$L$24,0))</f>
        <v>20</v>
      </c>
      <c r="Y55" s="16">
        <f>IF('COSTOS VARIABLES'!$B$22&lt;&gt;"",0,IF(AND((COLUMN()-1)&gt;='COSTOS VARIABLES'!$E$24,(COLUMN()-1)&lt;='COSTOS VARIABLES'!$F$24),'COSTOS VARIABLES'!$L$24,0))</f>
        <v>20</v>
      </c>
      <c r="Z55" s="16">
        <f>IF('COSTOS VARIABLES'!$B$22&lt;&gt;"",0,IF(AND((COLUMN()-1)&gt;='COSTOS VARIABLES'!$E$24,(COLUMN()-1)&lt;='COSTOS VARIABLES'!$F$24),'COSTOS VARIABLES'!$L$24,0))</f>
        <v>20</v>
      </c>
      <c r="AA55" s="16">
        <f>IF('COSTOS VARIABLES'!$B$22&lt;&gt;"",0,IF(AND((COLUMN()-1)&gt;='COSTOS VARIABLES'!$E$24,(COLUMN()-1)&lt;='COSTOS VARIABLES'!$F$24),'COSTOS VARIABLES'!$L$24,0))</f>
        <v>20</v>
      </c>
      <c r="AB55" s="16">
        <f>IF('COSTOS VARIABLES'!$B$22&lt;&gt;"",0,IF(AND((COLUMN()-1)&gt;='COSTOS VARIABLES'!$E$24,(COLUMN()-1)&lt;='COSTOS VARIABLES'!$F$24),'COSTOS VARIABLES'!$L$24,0))</f>
        <v>20</v>
      </c>
      <c r="AC55" s="16">
        <f>IF('COSTOS VARIABLES'!$B$22&lt;&gt;"",0,IF(AND((COLUMN()-1)&gt;='COSTOS VARIABLES'!$E$24,(COLUMN()-1)&lt;='COSTOS VARIABLES'!$F$24),'COSTOS VARIABLES'!$L$24,0))</f>
        <v>20</v>
      </c>
      <c r="AD55" s="16">
        <f>IF('COSTOS VARIABLES'!$B$22&lt;&gt;"",0,IF(AND((COLUMN()-1)&gt;='COSTOS VARIABLES'!$E$24,(COLUMN()-1)&lt;='COSTOS VARIABLES'!$F$24),'COSTOS VARIABLES'!$L$24,0))</f>
        <v>20</v>
      </c>
      <c r="AE55" s="16">
        <f>IF('COSTOS VARIABLES'!$B$22&lt;&gt;"",0,IF(AND((COLUMN()-1)&gt;='COSTOS VARIABLES'!$E$24,(COLUMN()-1)&lt;='COSTOS VARIABLES'!$F$24),'COSTOS VARIABLES'!$L$24,0))</f>
        <v>20</v>
      </c>
      <c r="AF55" s="16">
        <f>IF('COSTOS VARIABLES'!$B$22&lt;&gt;"",0,IF(AND((COLUMN()-1)&gt;='COSTOS VARIABLES'!$E$24,(COLUMN()-1)&lt;='COSTOS VARIABLES'!$F$24),'COSTOS VARIABLES'!$L$24,0))</f>
        <v>20</v>
      </c>
      <c r="AG55" s="16">
        <f>IF('COSTOS VARIABLES'!$B$22&lt;&gt;"",0,IF(AND((COLUMN()-1)&gt;='COSTOS VARIABLES'!$E$24,(COLUMN()-1)&lt;='COSTOS VARIABLES'!$F$24),'COSTOS VARIABLES'!$L$24,0))</f>
        <v>20</v>
      </c>
      <c r="AH55" s="16">
        <f>IF('COSTOS VARIABLES'!$B$22&lt;&gt;"",0,IF(AND((COLUMN()-1)&gt;='COSTOS VARIABLES'!$E$24,(COLUMN()-1)&lt;='COSTOS VARIABLES'!$F$24),'COSTOS VARIABLES'!$L$24,0))</f>
        <v>20</v>
      </c>
      <c r="AI55" s="16">
        <f>IF('COSTOS VARIABLES'!$B$22&lt;&gt;"",0,IF(AND((COLUMN()-1)&gt;='COSTOS VARIABLES'!$E$24,(COLUMN()-1)&lt;='COSTOS VARIABLES'!$F$24),'COSTOS VARIABLES'!$L$24,0))</f>
        <v>20</v>
      </c>
      <c r="AJ55" s="16">
        <f>IF('COSTOS VARIABLES'!$B$22&lt;&gt;"",0,IF(AND((COLUMN()-1)&gt;='COSTOS VARIABLES'!$E$24,(COLUMN()-1)&lt;='COSTOS VARIABLES'!$F$24),'COSTOS VARIABLES'!$L$24,0))</f>
        <v>20</v>
      </c>
      <c r="AK55" s="16">
        <f>IF('COSTOS VARIABLES'!$B$22&lt;&gt;"",0,IF(AND((COLUMN()-1)&gt;='COSTOS VARIABLES'!$E$24,(COLUMN()-1)&lt;='COSTOS VARIABLES'!$F$24),'COSTOS VARIABLES'!$L$24,0))</f>
        <v>20</v>
      </c>
      <c r="AL55" s="16">
        <f>IF('COSTOS VARIABLES'!$B$22&lt;&gt;"",0,IF(AND((COLUMN()-1)&gt;='COSTOS VARIABLES'!$E$24,(COLUMN()-1)&lt;='COSTOS VARIABLES'!$F$24),'COSTOS VARIABLES'!$L$24,0))</f>
        <v>20</v>
      </c>
      <c r="AM55" s="16">
        <f>IF('COSTOS VARIABLES'!$B$22&lt;&gt;"",0,IF(AND((COLUMN()-1)&gt;='COSTOS VARIABLES'!$E$24,(COLUMN()-1)&lt;='COSTOS VARIABLES'!$F$24),'COSTOS VARIABLES'!$L$24,0))</f>
        <v>20</v>
      </c>
      <c r="AN55" s="16">
        <f>IF('COSTOS VARIABLES'!$B$22&lt;&gt;"",0,IF(AND((COLUMN()-1)&gt;='COSTOS VARIABLES'!$E$24,(COLUMN()-1)&lt;='COSTOS VARIABLES'!$F$24),'COSTOS VARIABLES'!$L$24,0))</f>
        <v>20</v>
      </c>
      <c r="AO55" s="16">
        <f>IF('COSTOS VARIABLES'!$B$22&lt;&gt;"",0,IF(AND((COLUMN()-1)&gt;='COSTOS VARIABLES'!$E$24,(COLUMN()-1)&lt;='COSTOS VARIABLES'!$F$24),'COSTOS VARIABLES'!$L$24,0))</f>
        <v>20</v>
      </c>
      <c r="AP55" s="16">
        <f>IF('COSTOS VARIABLES'!$B$22&lt;&gt;"",0,IF(AND((COLUMN()-1)&gt;='COSTOS VARIABLES'!$E$24,(COLUMN()-1)&lt;='COSTOS VARIABLES'!$F$24),'COSTOS VARIABLES'!$L$24,0))</f>
        <v>20</v>
      </c>
      <c r="AQ55" s="16">
        <f>IF('COSTOS VARIABLES'!$B$22&lt;&gt;"",0,IF(AND((COLUMN()-1)&gt;='COSTOS VARIABLES'!$E$24,(COLUMN()-1)&lt;='COSTOS VARIABLES'!$F$24),'COSTOS VARIABLES'!$L$24,0))</f>
        <v>20</v>
      </c>
      <c r="AR55" s="16">
        <f>IF('COSTOS VARIABLES'!$B$22&lt;&gt;"",0,IF(AND((COLUMN()-1)&gt;='COSTOS VARIABLES'!$E$24,(COLUMN()-1)&lt;='COSTOS VARIABLES'!$F$24),'COSTOS VARIABLES'!$L$24,0))</f>
        <v>20</v>
      </c>
      <c r="AS55" s="16">
        <f>IF('COSTOS VARIABLES'!$B$22&lt;&gt;"",0,IF(AND((COLUMN()-1)&gt;='COSTOS VARIABLES'!$E$24,(COLUMN()-1)&lt;='COSTOS VARIABLES'!$F$24),'COSTOS VARIABLES'!$L$24,0))</f>
        <v>20</v>
      </c>
      <c r="AT55" s="16">
        <f>IF('COSTOS VARIABLES'!$B$22&lt;&gt;"",0,IF(AND((COLUMN()-1)&gt;='COSTOS VARIABLES'!$E$24,(COLUMN()-1)&lt;='COSTOS VARIABLES'!$F$24),'COSTOS VARIABLES'!$L$24,0))</f>
        <v>20</v>
      </c>
      <c r="AU55" s="16">
        <f>IF('COSTOS VARIABLES'!$B$22&lt;&gt;"",0,IF(AND((COLUMN()-1)&gt;='COSTOS VARIABLES'!$E$24,(COLUMN()-1)&lt;='COSTOS VARIABLES'!$F$24),'COSTOS VARIABLES'!$L$24,0))</f>
        <v>20</v>
      </c>
      <c r="AV55" s="16">
        <f>IF('COSTOS VARIABLES'!$B$22&lt;&gt;"",0,IF(AND((COLUMN()-1)&gt;='COSTOS VARIABLES'!$E$24,(COLUMN()-1)&lt;='COSTOS VARIABLES'!$F$24),'COSTOS VARIABLES'!$L$24,0))</f>
        <v>20</v>
      </c>
      <c r="AW55" s="16">
        <f>IF('COSTOS VARIABLES'!$B$22&lt;&gt;"",0,IF(AND((COLUMN()-1)&gt;='COSTOS VARIABLES'!$E$24,(COLUMN()-1)&lt;='COSTOS VARIABLES'!$F$24),'COSTOS VARIABLES'!$L$24,0))</f>
        <v>20</v>
      </c>
      <c r="AX55" s="16">
        <f>IF('COSTOS VARIABLES'!$B$22&lt;&gt;"",0,IF(AND((COLUMN()-1)&gt;='COSTOS VARIABLES'!$E$24,(COLUMN()-1)&lt;='COSTOS VARIABLES'!$F$24),'COSTOS VARIABLES'!$L$24,0))</f>
        <v>20</v>
      </c>
      <c r="AY55" s="16">
        <f>IF('COSTOS VARIABLES'!$B$22&lt;&gt;"",0,IF(AND((COLUMN()-1)&gt;='COSTOS VARIABLES'!$E$24,(COLUMN()-1)&lt;='COSTOS VARIABLES'!$F$24),'COSTOS VARIABLES'!$L$24,0))</f>
        <v>20</v>
      </c>
      <c r="AZ55" s="16">
        <f>IF('COSTOS VARIABLES'!$B$22&lt;&gt;"",0,IF(AND((COLUMN()-1)&gt;='COSTOS VARIABLES'!$E$24,(COLUMN()-1)&lt;='COSTOS VARIABLES'!$F$24),'COSTOS VARIABLES'!$L$24,0))</f>
        <v>20</v>
      </c>
      <c r="BA55" s="16">
        <f>IF('COSTOS VARIABLES'!$B$22&lt;&gt;"",0,IF(AND((COLUMN()-1)&gt;='COSTOS VARIABLES'!$E$24,(COLUMN()-1)&lt;='COSTOS VARIABLES'!$F$24),'COSTOS VARIABLES'!$L$24,0))</f>
        <v>20</v>
      </c>
    </row>
    <row r="56" spans="1:53" x14ac:dyDescent="0.35">
      <c r="A56" s="38" t="s">
        <v>391</v>
      </c>
      <c r="B56" s="16">
        <f>IF('COSTOS VARIABLES'!$B$22&lt;&gt;"",0,IF(AND((COLUMN()-1)&gt;='COSTOS VARIABLES'!$E$25,(COLUMN()-1)&lt;='COSTOS VARIABLES'!$F$25),'COSTOS VARIABLES'!$L$25,0))</f>
        <v>0</v>
      </c>
      <c r="C56" s="16">
        <f>IF('COSTOS VARIABLES'!$B$22&lt;&gt;"",0,IF(AND((COLUMN()-1)&gt;='COSTOS VARIABLES'!$E$25,(COLUMN()-1)&lt;='COSTOS VARIABLES'!$F$25),'COSTOS VARIABLES'!$L$25,0))</f>
        <v>0</v>
      </c>
      <c r="D56" s="16">
        <f>IF('COSTOS VARIABLES'!$B$22&lt;&gt;"",0,IF(AND((COLUMN()-1)&gt;='COSTOS VARIABLES'!$E$25,(COLUMN()-1)&lt;='COSTOS VARIABLES'!$F$25),'COSTOS VARIABLES'!$L$25,0))</f>
        <v>0</v>
      </c>
      <c r="E56" s="16">
        <f>IF('COSTOS VARIABLES'!$B$22&lt;&gt;"",0,IF(AND((COLUMN()-1)&gt;='COSTOS VARIABLES'!$E$25,(COLUMN()-1)&lt;='COSTOS VARIABLES'!$F$25),'COSTOS VARIABLES'!$L$25,0))</f>
        <v>0</v>
      </c>
      <c r="F56" s="16">
        <f>IF('COSTOS VARIABLES'!$B$22&lt;&gt;"",0,IF(AND((COLUMN()-1)&gt;='COSTOS VARIABLES'!$E$25,(COLUMN()-1)&lt;='COSTOS VARIABLES'!$F$25),'COSTOS VARIABLES'!$L$25,0))</f>
        <v>0</v>
      </c>
      <c r="G56" s="16">
        <f>IF('COSTOS VARIABLES'!$B$22&lt;&gt;"",0,IF(AND((COLUMN()-1)&gt;='COSTOS VARIABLES'!$E$25,(COLUMN()-1)&lt;='COSTOS VARIABLES'!$F$25),'COSTOS VARIABLES'!$L$25,0))</f>
        <v>0</v>
      </c>
      <c r="H56" s="16">
        <f>IF('COSTOS VARIABLES'!$B$22&lt;&gt;"",0,IF(AND((COLUMN()-1)&gt;='COSTOS VARIABLES'!$E$25,(COLUMN()-1)&lt;='COSTOS VARIABLES'!$F$25),'COSTOS VARIABLES'!$L$25,0))</f>
        <v>0</v>
      </c>
      <c r="I56" s="16">
        <f>IF('COSTOS VARIABLES'!$B$22&lt;&gt;"",0,IF(AND((COLUMN()-1)&gt;='COSTOS VARIABLES'!$E$25,(COLUMN()-1)&lt;='COSTOS VARIABLES'!$F$25),'COSTOS VARIABLES'!$L$25,0))</f>
        <v>0</v>
      </c>
      <c r="J56" s="16">
        <f>IF('COSTOS VARIABLES'!$B$22&lt;&gt;"",0,IF(AND((COLUMN()-1)&gt;='COSTOS VARIABLES'!$E$25,(COLUMN()-1)&lt;='COSTOS VARIABLES'!$F$25),'COSTOS VARIABLES'!$L$25,0))</f>
        <v>0</v>
      </c>
      <c r="K56" s="16">
        <f>IF('COSTOS VARIABLES'!$B$22&lt;&gt;"",0,IF(AND((COLUMN()-1)&gt;='COSTOS VARIABLES'!$E$25,(COLUMN()-1)&lt;='COSTOS VARIABLES'!$F$25),'COSTOS VARIABLES'!$L$25,0))</f>
        <v>0</v>
      </c>
      <c r="L56" s="16">
        <f>IF('COSTOS VARIABLES'!$B$22&lt;&gt;"",0,IF(AND((COLUMN()-1)&gt;='COSTOS VARIABLES'!$E$25,(COLUMN()-1)&lt;='COSTOS VARIABLES'!$F$25),'COSTOS VARIABLES'!$L$25,0))</f>
        <v>0</v>
      </c>
      <c r="M56" s="16">
        <f>IF('COSTOS VARIABLES'!$B$22&lt;&gt;"",0,IF(AND((COLUMN()-1)&gt;='COSTOS VARIABLES'!$E$25,(COLUMN()-1)&lt;='COSTOS VARIABLES'!$F$25),'COSTOS VARIABLES'!$L$25,0))</f>
        <v>0</v>
      </c>
      <c r="N56" s="16">
        <f>IF('COSTOS VARIABLES'!$B$22&lt;&gt;"",0,IF(AND((COLUMN()-1)&gt;='COSTOS VARIABLES'!$E$25,(COLUMN()-1)&lt;='COSTOS VARIABLES'!$F$25),'COSTOS VARIABLES'!$L$25,0))</f>
        <v>0</v>
      </c>
      <c r="O56" s="16">
        <f>IF('COSTOS VARIABLES'!$B$22&lt;&gt;"",0,IF(AND((COLUMN()-1)&gt;='COSTOS VARIABLES'!$E$25,(COLUMN()-1)&lt;='COSTOS VARIABLES'!$F$25),'COSTOS VARIABLES'!$L$25,0))</f>
        <v>0</v>
      </c>
      <c r="P56" s="16">
        <f>IF('COSTOS VARIABLES'!$B$22&lt;&gt;"",0,IF(AND((COLUMN()-1)&gt;='COSTOS VARIABLES'!$E$25,(COLUMN()-1)&lt;='COSTOS VARIABLES'!$F$25),'COSTOS VARIABLES'!$L$25,0))</f>
        <v>0</v>
      </c>
      <c r="Q56" s="16">
        <f>IF('COSTOS VARIABLES'!$B$22&lt;&gt;"",0,IF(AND((COLUMN()-1)&gt;='COSTOS VARIABLES'!$E$25,(COLUMN()-1)&lt;='COSTOS VARIABLES'!$F$25),'COSTOS VARIABLES'!$L$25,0))</f>
        <v>0</v>
      </c>
      <c r="R56" s="16">
        <f>IF('COSTOS VARIABLES'!$B$22&lt;&gt;"",0,IF(AND((COLUMN()-1)&gt;='COSTOS VARIABLES'!$E$25,(COLUMN()-1)&lt;='COSTOS VARIABLES'!$F$25),'COSTOS VARIABLES'!$L$25,0))</f>
        <v>0</v>
      </c>
      <c r="S56" s="16">
        <f>IF('COSTOS VARIABLES'!$B$22&lt;&gt;"",0,IF(AND((COLUMN()-1)&gt;='COSTOS VARIABLES'!$E$25,(COLUMN()-1)&lt;='COSTOS VARIABLES'!$F$25),'COSTOS VARIABLES'!$L$25,0))</f>
        <v>0</v>
      </c>
      <c r="T56" s="16">
        <f>IF('COSTOS VARIABLES'!$B$22&lt;&gt;"",0,IF(AND((COLUMN()-1)&gt;='COSTOS VARIABLES'!$E$25,(COLUMN()-1)&lt;='COSTOS VARIABLES'!$F$25),'COSTOS VARIABLES'!$L$25,0))</f>
        <v>0</v>
      </c>
      <c r="U56" s="16">
        <f>IF('COSTOS VARIABLES'!$B$22&lt;&gt;"",0,IF(AND((COLUMN()-1)&gt;='COSTOS VARIABLES'!$E$25,(COLUMN()-1)&lt;='COSTOS VARIABLES'!$F$25),'COSTOS VARIABLES'!$L$25,0))</f>
        <v>0</v>
      </c>
      <c r="V56" s="16">
        <f>IF('COSTOS VARIABLES'!$B$22&lt;&gt;"",0,IF(AND((COLUMN()-1)&gt;='COSTOS VARIABLES'!$E$25,(COLUMN()-1)&lt;='COSTOS VARIABLES'!$F$25),'COSTOS VARIABLES'!$L$25,0))</f>
        <v>0</v>
      </c>
      <c r="W56" s="16">
        <f>IF('COSTOS VARIABLES'!$B$22&lt;&gt;"",0,IF(AND((COLUMN()-1)&gt;='COSTOS VARIABLES'!$E$25,(COLUMN()-1)&lt;='COSTOS VARIABLES'!$F$25),'COSTOS VARIABLES'!$L$25,0))</f>
        <v>0</v>
      </c>
      <c r="X56" s="16">
        <f>IF('COSTOS VARIABLES'!$B$22&lt;&gt;"",0,IF(AND((COLUMN()-1)&gt;='COSTOS VARIABLES'!$E$25,(COLUMN()-1)&lt;='COSTOS VARIABLES'!$F$25),'COSTOS VARIABLES'!$L$25,0))</f>
        <v>0</v>
      </c>
      <c r="Y56" s="16">
        <f>IF('COSTOS VARIABLES'!$B$22&lt;&gt;"",0,IF(AND((COLUMN()-1)&gt;='COSTOS VARIABLES'!$E$25,(COLUMN()-1)&lt;='COSTOS VARIABLES'!$F$25),'COSTOS VARIABLES'!$L$25,0))</f>
        <v>0</v>
      </c>
      <c r="Z56" s="16">
        <f>IF('COSTOS VARIABLES'!$B$22&lt;&gt;"",0,IF(AND((COLUMN()-1)&gt;='COSTOS VARIABLES'!$E$25,(COLUMN()-1)&lt;='COSTOS VARIABLES'!$F$25),'COSTOS VARIABLES'!$L$25,0))</f>
        <v>0</v>
      </c>
      <c r="AA56" s="16">
        <f>IF('COSTOS VARIABLES'!$B$22&lt;&gt;"",0,IF(AND((COLUMN()-1)&gt;='COSTOS VARIABLES'!$E$25,(COLUMN()-1)&lt;='COSTOS VARIABLES'!$F$25),'COSTOS VARIABLES'!$L$25,0))</f>
        <v>0</v>
      </c>
      <c r="AB56" s="16">
        <f>IF('COSTOS VARIABLES'!$B$22&lt;&gt;"",0,IF(AND((COLUMN()-1)&gt;='COSTOS VARIABLES'!$E$25,(COLUMN()-1)&lt;='COSTOS VARIABLES'!$F$25),'COSTOS VARIABLES'!$L$25,0))</f>
        <v>0</v>
      </c>
      <c r="AC56" s="16">
        <f>IF('COSTOS VARIABLES'!$B$22&lt;&gt;"",0,IF(AND((COLUMN()-1)&gt;='COSTOS VARIABLES'!$E$25,(COLUMN()-1)&lt;='COSTOS VARIABLES'!$F$25),'COSTOS VARIABLES'!$L$25,0))</f>
        <v>0</v>
      </c>
      <c r="AD56" s="16">
        <f>IF('COSTOS VARIABLES'!$B$22&lt;&gt;"",0,IF(AND((COLUMN()-1)&gt;='COSTOS VARIABLES'!$E$25,(COLUMN()-1)&lt;='COSTOS VARIABLES'!$F$25),'COSTOS VARIABLES'!$L$25,0))</f>
        <v>0</v>
      </c>
      <c r="AE56" s="16">
        <f>IF('COSTOS VARIABLES'!$B$22&lt;&gt;"",0,IF(AND((COLUMN()-1)&gt;='COSTOS VARIABLES'!$E$25,(COLUMN()-1)&lt;='COSTOS VARIABLES'!$F$25),'COSTOS VARIABLES'!$L$25,0))</f>
        <v>0</v>
      </c>
      <c r="AF56" s="16">
        <f>IF('COSTOS VARIABLES'!$B$22&lt;&gt;"",0,IF(AND((COLUMN()-1)&gt;='COSTOS VARIABLES'!$E$25,(COLUMN()-1)&lt;='COSTOS VARIABLES'!$F$25),'COSTOS VARIABLES'!$L$25,0))</f>
        <v>0</v>
      </c>
      <c r="AG56" s="16">
        <f>IF('COSTOS VARIABLES'!$B$22&lt;&gt;"",0,IF(AND((COLUMN()-1)&gt;='COSTOS VARIABLES'!$E$25,(COLUMN()-1)&lt;='COSTOS VARIABLES'!$F$25),'COSTOS VARIABLES'!$L$25,0))</f>
        <v>0</v>
      </c>
      <c r="AH56" s="16">
        <f>IF('COSTOS VARIABLES'!$B$22&lt;&gt;"",0,IF(AND((COLUMN()-1)&gt;='COSTOS VARIABLES'!$E$25,(COLUMN()-1)&lt;='COSTOS VARIABLES'!$F$25),'COSTOS VARIABLES'!$L$25,0))</f>
        <v>0</v>
      </c>
      <c r="AI56" s="16">
        <f>IF('COSTOS VARIABLES'!$B$22&lt;&gt;"",0,IF(AND((COLUMN()-1)&gt;='COSTOS VARIABLES'!$E$25,(COLUMN()-1)&lt;='COSTOS VARIABLES'!$F$25),'COSTOS VARIABLES'!$L$25,0))</f>
        <v>0</v>
      </c>
      <c r="AJ56" s="16">
        <f>IF('COSTOS VARIABLES'!$B$22&lt;&gt;"",0,IF(AND((COLUMN()-1)&gt;='COSTOS VARIABLES'!$E$25,(COLUMN()-1)&lt;='COSTOS VARIABLES'!$F$25),'COSTOS VARIABLES'!$L$25,0))</f>
        <v>0</v>
      </c>
      <c r="AK56" s="16">
        <f>IF('COSTOS VARIABLES'!$B$22&lt;&gt;"",0,IF(AND((COLUMN()-1)&gt;='COSTOS VARIABLES'!$E$25,(COLUMN()-1)&lt;='COSTOS VARIABLES'!$F$25),'COSTOS VARIABLES'!$L$25,0))</f>
        <v>0</v>
      </c>
      <c r="AL56" s="16">
        <f>IF('COSTOS VARIABLES'!$B$22&lt;&gt;"",0,IF(AND((COLUMN()-1)&gt;='COSTOS VARIABLES'!$E$25,(COLUMN()-1)&lt;='COSTOS VARIABLES'!$F$25),'COSTOS VARIABLES'!$L$25,0))</f>
        <v>0</v>
      </c>
      <c r="AM56" s="16">
        <f>IF('COSTOS VARIABLES'!$B$22&lt;&gt;"",0,IF(AND((COLUMN()-1)&gt;='COSTOS VARIABLES'!$E$25,(COLUMN()-1)&lt;='COSTOS VARIABLES'!$F$25),'COSTOS VARIABLES'!$L$25,0))</f>
        <v>0</v>
      </c>
      <c r="AN56" s="16">
        <f>IF('COSTOS VARIABLES'!$B$22&lt;&gt;"",0,IF(AND((COLUMN()-1)&gt;='COSTOS VARIABLES'!$E$25,(COLUMN()-1)&lt;='COSTOS VARIABLES'!$F$25),'COSTOS VARIABLES'!$L$25,0))</f>
        <v>0</v>
      </c>
      <c r="AO56" s="16">
        <f>IF('COSTOS VARIABLES'!$B$22&lt;&gt;"",0,IF(AND((COLUMN()-1)&gt;='COSTOS VARIABLES'!$E$25,(COLUMN()-1)&lt;='COSTOS VARIABLES'!$F$25),'COSTOS VARIABLES'!$L$25,0))</f>
        <v>0</v>
      </c>
      <c r="AP56" s="16">
        <f>IF('COSTOS VARIABLES'!$B$22&lt;&gt;"",0,IF(AND((COLUMN()-1)&gt;='COSTOS VARIABLES'!$E$25,(COLUMN()-1)&lt;='COSTOS VARIABLES'!$F$25),'COSTOS VARIABLES'!$L$25,0))</f>
        <v>0</v>
      </c>
      <c r="AQ56" s="16">
        <f>IF('COSTOS VARIABLES'!$B$22&lt;&gt;"",0,IF(AND((COLUMN()-1)&gt;='COSTOS VARIABLES'!$E$25,(COLUMN()-1)&lt;='COSTOS VARIABLES'!$F$25),'COSTOS VARIABLES'!$L$25,0))</f>
        <v>0</v>
      </c>
      <c r="AR56" s="16">
        <f>IF('COSTOS VARIABLES'!$B$22&lt;&gt;"",0,IF(AND((COLUMN()-1)&gt;='COSTOS VARIABLES'!$E$25,(COLUMN()-1)&lt;='COSTOS VARIABLES'!$F$25),'COSTOS VARIABLES'!$L$25,0))</f>
        <v>0</v>
      </c>
      <c r="AS56" s="16">
        <f>IF('COSTOS VARIABLES'!$B$22&lt;&gt;"",0,IF(AND((COLUMN()-1)&gt;='COSTOS VARIABLES'!$E$25,(COLUMN()-1)&lt;='COSTOS VARIABLES'!$F$25),'COSTOS VARIABLES'!$L$25,0))</f>
        <v>0</v>
      </c>
      <c r="AT56" s="16">
        <f>IF('COSTOS VARIABLES'!$B$22&lt;&gt;"",0,IF(AND((COLUMN()-1)&gt;='COSTOS VARIABLES'!$E$25,(COLUMN()-1)&lt;='COSTOS VARIABLES'!$F$25),'COSTOS VARIABLES'!$L$25,0))</f>
        <v>0</v>
      </c>
      <c r="AU56" s="16">
        <f>IF('COSTOS VARIABLES'!$B$22&lt;&gt;"",0,IF(AND((COLUMN()-1)&gt;='COSTOS VARIABLES'!$E$25,(COLUMN()-1)&lt;='COSTOS VARIABLES'!$F$25),'COSTOS VARIABLES'!$L$25,0))</f>
        <v>0</v>
      </c>
      <c r="AV56" s="16">
        <f>IF('COSTOS VARIABLES'!$B$22&lt;&gt;"",0,IF(AND((COLUMN()-1)&gt;='COSTOS VARIABLES'!$E$25,(COLUMN()-1)&lt;='COSTOS VARIABLES'!$F$25),'COSTOS VARIABLES'!$L$25,0))</f>
        <v>0</v>
      </c>
      <c r="AW56" s="16">
        <f>IF('COSTOS VARIABLES'!$B$22&lt;&gt;"",0,IF(AND((COLUMN()-1)&gt;='COSTOS VARIABLES'!$E$25,(COLUMN()-1)&lt;='COSTOS VARIABLES'!$F$25),'COSTOS VARIABLES'!$L$25,0))</f>
        <v>0</v>
      </c>
      <c r="AX56" s="16">
        <f>IF('COSTOS VARIABLES'!$B$22&lt;&gt;"",0,IF(AND((COLUMN()-1)&gt;='COSTOS VARIABLES'!$E$25,(COLUMN()-1)&lt;='COSTOS VARIABLES'!$F$25),'COSTOS VARIABLES'!$L$25,0))</f>
        <v>0</v>
      </c>
      <c r="AY56" s="16">
        <f>IF('COSTOS VARIABLES'!$B$22&lt;&gt;"",0,IF(AND((COLUMN()-1)&gt;='COSTOS VARIABLES'!$E$25,(COLUMN()-1)&lt;='COSTOS VARIABLES'!$F$25),'COSTOS VARIABLES'!$L$25,0))</f>
        <v>0</v>
      </c>
      <c r="AZ56" s="16">
        <f>IF('COSTOS VARIABLES'!$B$22&lt;&gt;"",0,IF(AND((COLUMN()-1)&gt;='COSTOS VARIABLES'!$E$25,(COLUMN()-1)&lt;='COSTOS VARIABLES'!$F$25),'COSTOS VARIABLES'!$L$25,0))</f>
        <v>0</v>
      </c>
      <c r="BA56" s="16">
        <f>IF('COSTOS VARIABLES'!$B$22&lt;&gt;"",0,IF(AND((COLUMN()-1)&gt;='COSTOS VARIABLES'!$E$25,(COLUMN()-1)&lt;='COSTOS VARIABLES'!$F$25),'COSTOS VARIABLES'!$L$25,0))</f>
        <v>0</v>
      </c>
    </row>
    <row r="57" spans="1:53" x14ac:dyDescent="0.35">
      <c r="A57" s="4" t="s">
        <v>410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  <c r="AG57" s="41">
        <v>0</v>
      </c>
      <c r="AH57" s="41">
        <v>0</v>
      </c>
      <c r="AI57" s="41">
        <v>0</v>
      </c>
      <c r="AJ57" s="41">
        <v>0</v>
      </c>
      <c r="AK57" s="41">
        <v>0</v>
      </c>
      <c r="AL57" s="41">
        <v>0</v>
      </c>
      <c r="AM57" s="41">
        <v>0</v>
      </c>
      <c r="AN57" s="41">
        <v>0</v>
      </c>
      <c r="AO57" s="41">
        <v>0</v>
      </c>
      <c r="AP57" s="41">
        <v>0</v>
      </c>
      <c r="AQ57" s="41">
        <v>0</v>
      </c>
      <c r="AR57" s="41">
        <v>0</v>
      </c>
      <c r="AS57" s="41">
        <v>0</v>
      </c>
      <c r="AT57" s="41">
        <v>0</v>
      </c>
      <c r="AU57" s="41">
        <v>0</v>
      </c>
      <c r="AV57" s="41">
        <v>0</v>
      </c>
      <c r="AW57" s="41">
        <v>0</v>
      </c>
      <c r="AX57" s="41">
        <v>0</v>
      </c>
      <c r="AY57" s="41">
        <v>0</v>
      </c>
      <c r="AZ57" s="41">
        <v>0</v>
      </c>
      <c r="BA57" s="41">
        <v>0</v>
      </c>
    </row>
    <row r="58" spans="1:53" x14ac:dyDescent="0.35">
      <c r="A58" s="7" t="s">
        <v>411</v>
      </c>
      <c r="B58" s="20">
        <f>IF(B35&lt;&gt;"",B35,SUM(B36:B39))+IF(B40&lt;&gt;"",B40,SUM(B41:B42))+IF(B43&lt;&gt;"",B43,SUM(B44:B46))+IF(B47&lt;&gt;"",B47,SUM(B48:B49))+IF(B50&lt;&gt;"",B50,SUM(B51:B52))+IF(B53&lt;&gt;"",B53,SUM(B54:B56))+B57</f>
        <v>267.30769594674587</v>
      </c>
      <c r="C58" s="20">
        <f>IF(C35&lt;&gt;"",C35,SUM(C36:C39))+IF(C40&lt;&gt;"",C40,SUM(C41:C42))+IF(C43&lt;&gt;"",C43,SUM(C44:C46))+IF(C47&lt;&gt;"",C47,SUM(C48:C49))+IF(C50&lt;&gt;"",C50,SUM(C51:C52))+IF(C53&lt;&gt;"",C53,SUM(C54:C56))+C57</f>
        <v>267.30769594674587</v>
      </c>
      <c r="D58" s="20">
        <f>IF(D35&lt;&gt;"",D35,SUM(D36:D39))+IF(D40&lt;&gt;"",D40,SUM(D41:D42))+IF(D43&lt;&gt;"",D43,SUM(D44:D46))+IF(D47&lt;&gt;"",D47,SUM(D48:D49))+IF(D50&lt;&gt;"",D50,SUM(D51:D52))+IF(D53&lt;&gt;"",D53,SUM(D54:D56))+D57</f>
        <v>267.30769594674587</v>
      </c>
      <c r="E58" s="20">
        <f>IF(E35&lt;&gt;"",E35,SUM(E36:E39))+IF(E40&lt;&gt;"",E40,SUM(E41:E42))+IF(E43&lt;&gt;"",E43,SUM(E44:E46))+IF(E47&lt;&gt;"",E47,SUM(E48:E49))+IF(E50&lt;&gt;"",E50,SUM(E51:E52))+IF(E53&lt;&gt;"",E53,SUM(E54:E56))+E57</f>
        <v>267.30769594674587</v>
      </c>
      <c r="F58" s="20">
        <f>IF(F35&lt;&gt;"",F35,SUM(F36:F39))+IF(F40&lt;&gt;"",F40,SUM(F41:F42))+IF(F43&lt;&gt;"",F43,SUM(F44:F46))+IF(F47&lt;&gt;"",F47,SUM(F48:F49))+IF(F50&lt;&gt;"",F50,SUM(F51:F52))+IF(F53&lt;&gt;"",F53,SUM(F54:F56))+F57</f>
        <v>267.30769594674587</v>
      </c>
      <c r="G58" s="20">
        <f>IF(G35&lt;&gt;"",G35,SUM(G36:G39))+IF(G40&lt;&gt;"",G40,SUM(G41:G42))+IF(G43&lt;&gt;"",G43,SUM(G44:G46))+IF(G47&lt;&gt;"",G47,SUM(G48:G49))+IF(G50&lt;&gt;"",G50,SUM(G51:G52))+IF(G53&lt;&gt;"",G53,SUM(G54:G56))+G57</f>
        <v>267.30769594674587</v>
      </c>
      <c r="H58" s="20">
        <f>IF(H35&lt;&gt;"",H35,SUM(H36:H39))+IF(H40&lt;&gt;"",H40,SUM(H41:H42))+IF(H43&lt;&gt;"",H43,SUM(H44:H46))+IF(H47&lt;&gt;"",H47,SUM(H48:H49))+IF(H50&lt;&gt;"",H50,SUM(H51:H52))+IF(H53&lt;&gt;"",H53,SUM(H54:H56))+H57</f>
        <v>267.30769594674587</v>
      </c>
      <c r="I58" s="20">
        <f>IF(I35&lt;&gt;"",I35,SUM(I36:I39))+IF(I40&lt;&gt;"",I40,SUM(I41:I42))+IF(I43&lt;&gt;"",I43,SUM(I44:I46))+IF(I47&lt;&gt;"",I47,SUM(I48:I49))+IF(I50&lt;&gt;"",I50,SUM(I51:I52))+IF(I53&lt;&gt;"",I53,SUM(I54:I56))+I57</f>
        <v>267.30769594674587</v>
      </c>
      <c r="J58" s="20">
        <f>IF(J35&lt;&gt;"",J35,SUM(J36:J39))+IF(J40&lt;&gt;"",J40,SUM(J41:J42))+IF(J43&lt;&gt;"",J43,SUM(J44:J46))+IF(J47&lt;&gt;"",J47,SUM(J48:J49))+IF(J50&lt;&gt;"",J50,SUM(J51:J52))+IF(J53&lt;&gt;"",J53,SUM(J54:J56))+J57</f>
        <v>267.30769594674587</v>
      </c>
      <c r="K58" s="20">
        <f>IF(K35&lt;&gt;"",K35,SUM(K36:K39))+IF(K40&lt;&gt;"",K40,SUM(K41:K42))+IF(K43&lt;&gt;"",K43,SUM(K44:K46))+IF(K47&lt;&gt;"",K47,SUM(K48:K49))+IF(K50&lt;&gt;"",K50,SUM(K51:K52))+IF(K53&lt;&gt;"",K53,SUM(K54:K56))+K57</f>
        <v>267.30769594674587</v>
      </c>
      <c r="L58" s="20">
        <f>IF(L35&lt;&gt;"",L35,SUM(L36:L39))+IF(L40&lt;&gt;"",L40,SUM(L41:L42))+IF(L43&lt;&gt;"",L43,SUM(L44:L46))+IF(L47&lt;&gt;"",L47,SUM(L48:L49))+IF(L50&lt;&gt;"",L50,SUM(L51:L52))+IF(L53&lt;&gt;"",L53,SUM(L54:L56))+L57</f>
        <v>267.30769594674587</v>
      </c>
      <c r="M58" s="20">
        <f>IF(M35&lt;&gt;"",M35,SUM(M36:M39))+IF(M40&lt;&gt;"",M40,SUM(M41:M42))+IF(M43&lt;&gt;"",M43,SUM(M44:M46))+IF(M47&lt;&gt;"",M47,SUM(M48:M49))+IF(M50&lt;&gt;"",M50,SUM(M51:M52))+IF(M53&lt;&gt;"",M53,SUM(M54:M56))+M57</f>
        <v>267.30769594674587</v>
      </c>
      <c r="N58" s="20">
        <f>IF(N35&lt;&gt;"",N35,SUM(N36:N39))+IF(N40&lt;&gt;"",N40,SUM(N41:N42))+IF(N43&lt;&gt;"",N43,SUM(N44:N46))+IF(N47&lt;&gt;"",N47,SUM(N48:N49))+IF(N50&lt;&gt;"",N50,SUM(N51:N52))+IF(N53&lt;&gt;"",N53,SUM(N54:N56))+N57</f>
        <v>267.30769594674587</v>
      </c>
      <c r="O58" s="20">
        <f>IF(O35&lt;&gt;"",O35,SUM(O36:O39))+IF(O40&lt;&gt;"",O40,SUM(O41:O42))+IF(O43&lt;&gt;"",O43,SUM(O44:O46))+IF(O47&lt;&gt;"",O47,SUM(O48:O49))+IF(O50&lt;&gt;"",O50,SUM(O51:O52))+IF(O53&lt;&gt;"",O53,SUM(O54:O56))+O57</f>
        <v>267.30769594674587</v>
      </c>
      <c r="P58" s="20">
        <f>IF(P35&lt;&gt;"",P35,SUM(P36:P39))+IF(P40&lt;&gt;"",P40,SUM(P41:P42))+IF(P43&lt;&gt;"",P43,SUM(P44:P46))+IF(P47&lt;&gt;"",P47,SUM(P48:P49))+IF(P50&lt;&gt;"",P50,SUM(P51:P52))+IF(P53&lt;&gt;"",P53,SUM(P54:P56))+P57</f>
        <v>267.30769594674587</v>
      </c>
      <c r="Q58" s="20">
        <f>IF(Q35&lt;&gt;"",Q35,SUM(Q36:Q39))+IF(Q40&lt;&gt;"",Q40,SUM(Q41:Q42))+IF(Q43&lt;&gt;"",Q43,SUM(Q44:Q46))+IF(Q47&lt;&gt;"",Q47,SUM(Q48:Q49))+IF(Q50&lt;&gt;"",Q50,SUM(Q51:Q52))+IF(Q53&lt;&gt;"",Q53,SUM(Q54:Q56))+Q57</f>
        <v>267.30769594674587</v>
      </c>
      <c r="R58" s="20">
        <f>IF(R35&lt;&gt;"",R35,SUM(R36:R39))+IF(R40&lt;&gt;"",R40,SUM(R41:R42))+IF(R43&lt;&gt;"",R43,SUM(R44:R46))+IF(R47&lt;&gt;"",R47,SUM(R48:R49))+IF(R50&lt;&gt;"",R50,SUM(R51:R52))+IF(R53&lt;&gt;"",R53,SUM(R54:R56))+R57</f>
        <v>267.30769594674587</v>
      </c>
      <c r="S58" s="20">
        <f>IF(S35&lt;&gt;"",S35,SUM(S36:S39))+IF(S40&lt;&gt;"",S40,SUM(S41:S42))+IF(S43&lt;&gt;"",S43,SUM(S44:S46))+IF(S47&lt;&gt;"",S47,SUM(S48:S49))+IF(S50&lt;&gt;"",S50,SUM(S51:S52))+IF(S53&lt;&gt;"",S53,SUM(S54:S56))+S57</f>
        <v>267.30769594674587</v>
      </c>
      <c r="T58" s="20">
        <f>IF(T35&lt;&gt;"",T35,SUM(T36:T39))+IF(T40&lt;&gt;"",T40,SUM(T41:T42))+IF(T43&lt;&gt;"",T43,SUM(T44:T46))+IF(T47&lt;&gt;"",T47,SUM(T48:T49))+IF(T50&lt;&gt;"",T50,SUM(T51:T52))+IF(T53&lt;&gt;"",T53,SUM(T54:T56))+T57</f>
        <v>267.30769594674587</v>
      </c>
      <c r="U58" s="20">
        <f>IF(U35&lt;&gt;"",U35,SUM(U36:U39))+IF(U40&lt;&gt;"",U40,SUM(U41:U42))+IF(U43&lt;&gt;"",U43,SUM(U44:U46))+IF(U47&lt;&gt;"",U47,SUM(U48:U49))+IF(U50&lt;&gt;"",U50,SUM(U51:U52))+IF(U53&lt;&gt;"",U53,SUM(U54:U56))+U57</f>
        <v>267.30769594674587</v>
      </c>
      <c r="V58" s="20">
        <f>IF(V35&lt;&gt;"",V35,SUM(V36:V39))+IF(V40&lt;&gt;"",V40,SUM(V41:V42))+IF(V43&lt;&gt;"",V43,SUM(V44:V46))+IF(V47&lt;&gt;"",V47,SUM(V48:V49))+IF(V50&lt;&gt;"",V50,SUM(V51:V52))+IF(V53&lt;&gt;"",V53,SUM(V54:V56))+V57</f>
        <v>267.30769594674587</v>
      </c>
      <c r="W58" s="20">
        <f>IF(W35&lt;&gt;"",W35,SUM(W36:W39))+IF(W40&lt;&gt;"",W40,SUM(W41:W42))+IF(W43&lt;&gt;"",W43,SUM(W44:W46))+IF(W47&lt;&gt;"",W47,SUM(W48:W49))+IF(W50&lt;&gt;"",W50,SUM(W51:W52))+IF(W53&lt;&gt;"",W53,SUM(W54:W56))+W57</f>
        <v>267.30769594674587</v>
      </c>
      <c r="X58" s="20">
        <f>IF(X35&lt;&gt;"",X35,SUM(X36:X39))+IF(X40&lt;&gt;"",X40,SUM(X41:X42))+IF(X43&lt;&gt;"",X43,SUM(X44:X46))+IF(X47&lt;&gt;"",X47,SUM(X48:X49))+IF(X50&lt;&gt;"",X50,SUM(X51:X52))+IF(X53&lt;&gt;"",X53,SUM(X54:X56))+X57</f>
        <v>267.30769594674587</v>
      </c>
      <c r="Y58" s="20">
        <f>IF(Y35&lt;&gt;"",Y35,SUM(Y36:Y39))+IF(Y40&lt;&gt;"",Y40,SUM(Y41:Y42))+IF(Y43&lt;&gt;"",Y43,SUM(Y44:Y46))+IF(Y47&lt;&gt;"",Y47,SUM(Y48:Y49))+IF(Y50&lt;&gt;"",Y50,SUM(Y51:Y52))+IF(Y53&lt;&gt;"",Y53,SUM(Y54:Y56))+Y57</f>
        <v>267.30769594674587</v>
      </c>
      <c r="Z58" s="20">
        <f>IF(Z35&lt;&gt;"",Z35,SUM(Z36:Z39))+IF(Z40&lt;&gt;"",Z40,SUM(Z41:Z42))+IF(Z43&lt;&gt;"",Z43,SUM(Z44:Z46))+IF(Z47&lt;&gt;"",Z47,SUM(Z48:Z49))+IF(Z50&lt;&gt;"",Z50,SUM(Z51:Z52))+IF(Z53&lt;&gt;"",Z53,SUM(Z54:Z56))+Z57</f>
        <v>267.30769594674587</v>
      </c>
      <c r="AA58" s="20">
        <f>IF(AA35&lt;&gt;"",AA35,SUM(AA36:AA39))+IF(AA40&lt;&gt;"",AA40,SUM(AA41:AA42))+IF(AA43&lt;&gt;"",AA43,SUM(AA44:AA46))+IF(AA47&lt;&gt;"",AA47,SUM(AA48:AA49))+IF(AA50&lt;&gt;"",AA50,SUM(AA51:AA52))+IF(AA53&lt;&gt;"",AA53,SUM(AA54:AA56))+AA57</f>
        <v>267.30769594674587</v>
      </c>
      <c r="AB58" s="20">
        <f>IF(AB35&lt;&gt;"",AB35,SUM(AB36:AB39))+IF(AB40&lt;&gt;"",AB40,SUM(AB41:AB42))+IF(AB43&lt;&gt;"",AB43,SUM(AB44:AB46))+IF(AB47&lt;&gt;"",AB47,SUM(AB48:AB49))+IF(AB50&lt;&gt;"",AB50,SUM(AB51:AB52))+IF(AB53&lt;&gt;"",AB53,SUM(AB54:AB56))+AB57</f>
        <v>267.30769594674587</v>
      </c>
      <c r="AC58" s="20">
        <f>IF(AC35&lt;&gt;"",AC35,SUM(AC36:AC39))+IF(AC40&lt;&gt;"",AC40,SUM(AC41:AC42))+IF(AC43&lt;&gt;"",AC43,SUM(AC44:AC46))+IF(AC47&lt;&gt;"",AC47,SUM(AC48:AC49))+IF(AC50&lt;&gt;"",AC50,SUM(AC51:AC52))+IF(AC53&lt;&gt;"",AC53,SUM(AC54:AC56))+AC57</f>
        <v>267.30769594674587</v>
      </c>
      <c r="AD58" s="20">
        <f>IF(AD35&lt;&gt;"",AD35,SUM(AD36:AD39))+IF(AD40&lt;&gt;"",AD40,SUM(AD41:AD42))+IF(AD43&lt;&gt;"",AD43,SUM(AD44:AD46))+IF(AD47&lt;&gt;"",AD47,SUM(AD48:AD49))+IF(AD50&lt;&gt;"",AD50,SUM(AD51:AD52))+IF(AD53&lt;&gt;"",AD53,SUM(AD54:AD56))+AD57</f>
        <v>267.30769594674587</v>
      </c>
      <c r="AE58" s="20">
        <f>IF(AE35&lt;&gt;"",AE35,SUM(AE36:AE39))+IF(AE40&lt;&gt;"",AE40,SUM(AE41:AE42))+IF(AE43&lt;&gt;"",AE43,SUM(AE44:AE46))+IF(AE47&lt;&gt;"",AE47,SUM(AE48:AE49))+IF(AE50&lt;&gt;"",AE50,SUM(AE51:AE52))+IF(AE53&lt;&gt;"",AE53,SUM(AE54:AE56))+AE57</f>
        <v>267.30769594674587</v>
      </c>
      <c r="AF58" s="20">
        <f>IF(AF35&lt;&gt;"",AF35,SUM(AF36:AF39))+IF(AF40&lt;&gt;"",AF40,SUM(AF41:AF42))+IF(AF43&lt;&gt;"",AF43,SUM(AF44:AF46))+IF(AF47&lt;&gt;"",AF47,SUM(AF48:AF49))+IF(AF50&lt;&gt;"",AF50,SUM(AF51:AF52))+IF(AF53&lt;&gt;"",AF53,SUM(AF54:AF56))+AF57</f>
        <v>267.30769594674587</v>
      </c>
      <c r="AG58" s="20">
        <f>IF(AG35&lt;&gt;"",AG35,SUM(AG36:AG39))+IF(AG40&lt;&gt;"",AG40,SUM(AG41:AG42))+IF(AG43&lt;&gt;"",AG43,SUM(AG44:AG46))+IF(AG47&lt;&gt;"",AG47,SUM(AG48:AG49))+IF(AG50&lt;&gt;"",AG50,SUM(AG51:AG52))+IF(AG53&lt;&gt;"",AG53,SUM(AG54:AG56))+AG57</f>
        <v>267.30769594674587</v>
      </c>
      <c r="AH58" s="20">
        <f>IF(AH35&lt;&gt;"",AH35,SUM(AH36:AH39))+IF(AH40&lt;&gt;"",AH40,SUM(AH41:AH42))+IF(AH43&lt;&gt;"",AH43,SUM(AH44:AH46))+IF(AH47&lt;&gt;"",AH47,SUM(AH48:AH49))+IF(AH50&lt;&gt;"",AH50,SUM(AH51:AH52))+IF(AH53&lt;&gt;"",AH53,SUM(AH54:AH56))+AH57</f>
        <v>267.30769594674587</v>
      </c>
      <c r="AI58" s="20">
        <f>IF(AI35&lt;&gt;"",AI35,SUM(AI36:AI39))+IF(AI40&lt;&gt;"",AI40,SUM(AI41:AI42))+IF(AI43&lt;&gt;"",AI43,SUM(AI44:AI46))+IF(AI47&lt;&gt;"",AI47,SUM(AI48:AI49))+IF(AI50&lt;&gt;"",AI50,SUM(AI51:AI52))+IF(AI53&lt;&gt;"",AI53,SUM(AI54:AI56))+AI57</f>
        <v>267.30769594674587</v>
      </c>
      <c r="AJ58" s="20">
        <f>IF(AJ35&lt;&gt;"",AJ35,SUM(AJ36:AJ39))+IF(AJ40&lt;&gt;"",AJ40,SUM(AJ41:AJ42))+IF(AJ43&lt;&gt;"",AJ43,SUM(AJ44:AJ46))+IF(AJ47&lt;&gt;"",AJ47,SUM(AJ48:AJ49))+IF(AJ50&lt;&gt;"",AJ50,SUM(AJ51:AJ52))+IF(AJ53&lt;&gt;"",AJ53,SUM(AJ54:AJ56))+AJ57</f>
        <v>267.30769594674587</v>
      </c>
      <c r="AK58" s="20">
        <f>IF(AK35&lt;&gt;"",AK35,SUM(AK36:AK39))+IF(AK40&lt;&gt;"",AK40,SUM(AK41:AK42))+IF(AK43&lt;&gt;"",AK43,SUM(AK44:AK46))+IF(AK47&lt;&gt;"",AK47,SUM(AK48:AK49))+IF(AK50&lt;&gt;"",AK50,SUM(AK51:AK52))+IF(AK53&lt;&gt;"",AK53,SUM(AK54:AK56))+AK57</f>
        <v>267.30769594674587</v>
      </c>
      <c r="AL58" s="20">
        <f>IF(AL35&lt;&gt;"",AL35,SUM(AL36:AL39))+IF(AL40&lt;&gt;"",AL40,SUM(AL41:AL42))+IF(AL43&lt;&gt;"",AL43,SUM(AL44:AL46))+IF(AL47&lt;&gt;"",AL47,SUM(AL48:AL49))+IF(AL50&lt;&gt;"",AL50,SUM(AL51:AL52))+IF(AL53&lt;&gt;"",AL53,SUM(AL54:AL56))+AL57</f>
        <v>267.30769594674587</v>
      </c>
      <c r="AM58" s="20">
        <f>IF(AM35&lt;&gt;"",AM35,SUM(AM36:AM39))+IF(AM40&lt;&gt;"",AM40,SUM(AM41:AM42))+IF(AM43&lt;&gt;"",AM43,SUM(AM44:AM46))+IF(AM47&lt;&gt;"",AM47,SUM(AM48:AM49))+IF(AM50&lt;&gt;"",AM50,SUM(AM51:AM52))+IF(AM53&lt;&gt;"",AM53,SUM(AM54:AM56))+AM57</f>
        <v>267.30769594674587</v>
      </c>
      <c r="AN58" s="20">
        <f>IF(AN35&lt;&gt;"",AN35,SUM(AN36:AN39))+IF(AN40&lt;&gt;"",AN40,SUM(AN41:AN42))+IF(AN43&lt;&gt;"",AN43,SUM(AN44:AN46))+IF(AN47&lt;&gt;"",AN47,SUM(AN48:AN49))+IF(AN50&lt;&gt;"",AN50,SUM(AN51:AN52))+IF(AN53&lt;&gt;"",AN53,SUM(AN54:AN56))+AN57</f>
        <v>267.30769594674587</v>
      </c>
      <c r="AO58" s="20">
        <f>IF(AO35&lt;&gt;"",AO35,SUM(AO36:AO39))+IF(AO40&lt;&gt;"",AO40,SUM(AO41:AO42))+IF(AO43&lt;&gt;"",AO43,SUM(AO44:AO46))+IF(AO47&lt;&gt;"",AO47,SUM(AO48:AO49))+IF(AO50&lt;&gt;"",AO50,SUM(AO51:AO52))+IF(AO53&lt;&gt;"",AO53,SUM(AO54:AO56))+AO57</f>
        <v>267.30769594674587</v>
      </c>
      <c r="AP58" s="20">
        <f>IF(AP35&lt;&gt;"",AP35,SUM(AP36:AP39))+IF(AP40&lt;&gt;"",AP40,SUM(AP41:AP42))+IF(AP43&lt;&gt;"",AP43,SUM(AP44:AP46))+IF(AP47&lt;&gt;"",AP47,SUM(AP48:AP49))+IF(AP50&lt;&gt;"",AP50,SUM(AP51:AP52))+IF(AP53&lt;&gt;"",AP53,SUM(AP54:AP56))+AP57</f>
        <v>267.30769594674587</v>
      </c>
      <c r="AQ58" s="20">
        <f>IF(AQ35&lt;&gt;"",AQ35,SUM(AQ36:AQ39))+IF(AQ40&lt;&gt;"",AQ40,SUM(AQ41:AQ42))+IF(AQ43&lt;&gt;"",AQ43,SUM(AQ44:AQ46))+IF(AQ47&lt;&gt;"",AQ47,SUM(AQ48:AQ49))+IF(AQ50&lt;&gt;"",AQ50,SUM(AQ51:AQ52))+IF(AQ53&lt;&gt;"",AQ53,SUM(AQ54:AQ56))+AQ57</f>
        <v>267.30769594674587</v>
      </c>
      <c r="AR58" s="20">
        <f>IF(AR35&lt;&gt;"",AR35,SUM(AR36:AR39))+IF(AR40&lt;&gt;"",AR40,SUM(AR41:AR42))+IF(AR43&lt;&gt;"",AR43,SUM(AR44:AR46))+IF(AR47&lt;&gt;"",AR47,SUM(AR48:AR49))+IF(AR50&lt;&gt;"",AR50,SUM(AR51:AR52))+IF(AR53&lt;&gt;"",AR53,SUM(AR54:AR56))+AR57</f>
        <v>267.30769594674587</v>
      </c>
      <c r="AS58" s="20">
        <f>IF(AS35&lt;&gt;"",AS35,SUM(AS36:AS39))+IF(AS40&lt;&gt;"",AS40,SUM(AS41:AS42))+IF(AS43&lt;&gt;"",AS43,SUM(AS44:AS46))+IF(AS47&lt;&gt;"",AS47,SUM(AS48:AS49))+IF(AS50&lt;&gt;"",AS50,SUM(AS51:AS52))+IF(AS53&lt;&gt;"",AS53,SUM(AS54:AS56))+AS57</f>
        <v>267.30769594674587</v>
      </c>
      <c r="AT58" s="20">
        <f>IF(AT35&lt;&gt;"",AT35,SUM(AT36:AT39))+IF(AT40&lt;&gt;"",AT40,SUM(AT41:AT42))+IF(AT43&lt;&gt;"",AT43,SUM(AT44:AT46))+IF(AT47&lt;&gt;"",AT47,SUM(AT48:AT49))+IF(AT50&lt;&gt;"",AT50,SUM(AT51:AT52))+IF(AT53&lt;&gt;"",AT53,SUM(AT54:AT56))+AT57</f>
        <v>267.30769594674587</v>
      </c>
      <c r="AU58" s="20">
        <f>IF(AU35&lt;&gt;"",AU35,SUM(AU36:AU39))+IF(AU40&lt;&gt;"",AU40,SUM(AU41:AU42))+IF(AU43&lt;&gt;"",AU43,SUM(AU44:AU46))+IF(AU47&lt;&gt;"",AU47,SUM(AU48:AU49))+IF(AU50&lt;&gt;"",AU50,SUM(AU51:AU52))+IF(AU53&lt;&gt;"",AU53,SUM(AU54:AU56))+AU57</f>
        <v>267.30769594674587</v>
      </c>
      <c r="AV58" s="20">
        <f>IF(AV35&lt;&gt;"",AV35,SUM(AV36:AV39))+IF(AV40&lt;&gt;"",AV40,SUM(AV41:AV42))+IF(AV43&lt;&gt;"",AV43,SUM(AV44:AV46))+IF(AV47&lt;&gt;"",AV47,SUM(AV48:AV49))+IF(AV50&lt;&gt;"",AV50,SUM(AV51:AV52))+IF(AV53&lt;&gt;"",AV53,SUM(AV54:AV56))+AV57</f>
        <v>267.30769594674587</v>
      </c>
      <c r="AW58" s="20">
        <f>IF(AW35&lt;&gt;"",AW35,SUM(AW36:AW39))+IF(AW40&lt;&gt;"",AW40,SUM(AW41:AW42))+IF(AW43&lt;&gt;"",AW43,SUM(AW44:AW46))+IF(AW47&lt;&gt;"",AW47,SUM(AW48:AW49))+IF(AW50&lt;&gt;"",AW50,SUM(AW51:AW52))+IF(AW53&lt;&gt;"",AW53,SUM(AW54:AW56))+AW57</f>
        <v>267.30769594674587</v>
      </c>
      <c r="AX58" s="20">
        <f>IF(AX35&lt;&gt;"",AX35,SUM(AX36:AX39))+IF(AX40&lt;&gt;"",AX40,SUM(AX41:AX42))+IF(AX43&lt;&gt;"",AX43,SUM(AX44:AX46))+IF(AX47&lt;&gt;"",AX47,SUM(AX48:AX49))+IF(AX50&lt;&gt;"",AX50,SUM(AX51:AX52))+IF(AX53&lt;&gt;"",AX53,SUM(AX54:AX56))+AX57</f>
        <v>267.30769594674587</v>
      </c>
      <c r="AY58" s="20">
        <f>IF(AY35&lt;&gt;"",AY35,SUM(AY36:AY39))+IF(AY40&lt;&gt;"",AY40,SUM(AY41:AY42))+IF(AY43&lt;&gt;"",AY43,SUM(AY44:AY46))+IF(AY47&lt;&gt;"",AY47,SUM(AY48:AY49))+IF(AY50&lt;&gt;"",AY50,SUM(AY51:AY52))+IF(AY53&lt;&gt;"",AY53,SUM(AY54:AY56))+AY57</f>
        <v>267.30769594674587</v>
      </c>
      <c r="AZ58" s="20">
        <f>IF(AZ35&lt;&gt;"",AZ35,SUM(AZ36:AZ39))+IF(AZ40&lt;&gt;"",AZ40,SUM(AZ41:AZ42))+IF(AZ43&lt;&gt;"",AZ43,SUM(AZ44:AZ46))+IF(AZ47&lt;&gt;"",AZ47,SUM(AZ48:AZ49))+IF(AZ50&lt;&gt;"",AZ50,SUM(AZ51:AZ52))+IF(AZ53&lt;&gt;"",AZ53,SUM(AZ54:AZ56))+AZ57</f>
        <v>267.30769594674587</v>
      </c>
      <c r="BA58" s="20">
        <f>IF(BA35&lt;&gt;"",BA35,SUM(BA36:BA39))+IF(BA40&lt;&gt;"",BA40,SUM(BA41:BA42))+IF(BA43&lt;&gt;"",BA43,SUM(BA44:BA46))+IF(BA47&lt;&gt;"",BA47,SUM(BA48:BA49))+IF(BA50&lt;&gt;"",BA50,SUM(BA51:BA52))+IF(BA53&lt;&gt;"",BA53,SUM(BA54:BA56))+BA57</f>
        <v>267.30769594674587</v>
      </c>
    </row>
    <row r="60" spans="1:53" x14ac:dyDescent="0.35">
      <c r="A60" s="10" t="s">
        <v>412</v>
      </c>
      <c r="B60" s="16">
        <f>SUMIFS('COSTOS INICIALES'!$C$5:$C$32,'COSTOS INICIALES'!$E$5:$E$32,(COLUMN()-1),'COSTOS INICIALES'!$D$5:$D$32,"Sim")</f>
        <v>0</v>
      </c>
      <c r="C60" s="16">
        <f>SUMIFS('COSTOS INICIALES'!$C$5:$C$32,'COSTOS INICIALES'!$E$5:$E$32,(COLUMN()-1),'COSTOS INICIALES'!$D$5:$D$32,"Sim")</f>
        <v>0</v>
      </c>
      <c r="D60" s="16">
        <f>SUMIFS('COSTOS INICIALES'!$C$5:$C$32,'COSTOS INICIALES'!$E$5:$E$32,(COLUMN()-1),'COSTOS INICIALES'!$D$5:$D$32,"Sim")</f>
        <v>0</v>
      </c>
      <c r="E60" s="16">
        <f>SUMIFS('COSTOS INICIALES'!$C$5:$C$32,'COSTOS INICIALES'!$E$5:$E$32,(COLUMN()-1),'COSTOS INICIALES'!$D$5:$D$32,"Sim")</f>
        <v>0</v>
      </c>
      <c r="F60" s="16">
        <f>SUMIFS('COSTOS INICIALES'!$C$5:$C$32,'COSTOS INICIALES'!$E$5:$E$32,(COLUMN()-1),'COSTOS INICIALES'!$D$5:$D$32,"Sim")</f>
        <v>0</v>
      </c>
      <c r="G60" s="16">
        <f>SUMIFS('COSTOS INICIALES'!$C$5:$C$32,'COSTOS INICIALES'!$E$5:$E$32,(COLUMN()-1),'COSTOS INICIALES'!$D$5:$D$32,"Sim")</f>
        <v>0</v>
      </c>
      <c r="H60" s="16">
        <f>SUMIFS('COSTOS INICIALES'!$C$5:$C$32,'COSTOS INICIALES'!$E$5:$E$32,(COLUMN()-1),'COSTOS INICIALES'!$D$5:$D$32,"Sim")</f>
        <v>0</v>
      </c>
      <c r="I60" s="16">
        <f>SUMIFS('COSTOS INICIALES'!$C$5:$C$32,'COSTOS INICIALES'!$E$5:$E$32,(COLUMN()-1),'COSTOS INICIALES'!$D$5:$D$32,"Sim")</f>
        <v>0</v>
      </c>
      <c r="J60" s="16">
        <f>SUMIFS('COSTOS INICIALES'!$C$5:$C$32,'COSTOS INICIALES'!$E$5:$E$32,(COLUMN()-1),'COSTOS INICIALES'!$D$5:$D$32,"Sim")</f>
        <v>0</v>
      </c>
      <c r="K60" s="16">
        <f>SUMIFS('COSTOS INICIALES'!$C$5:$C$32,'COSTOS INICIALES'!$E$5:$E$32,(COLUMN()-1),'COSTOS INICIALES'!$D$5:$D$32,"Sim")</f>
        <v>0</v>
      </c>
      <c r="L60" s="16">
        <f>SUMIFS('COSTOS INICIALES'!$C$5:$C$32,'COSTOS INICIALES'!$E$5:$E$32,(COLUMN()-1),'COSTOS INICIALES'!$D$5:$D$32,"Sim")</f>
        <v>0</v>
      </c>
      <c r="M60" s="16">
        <f>SUMIFS('COSTOS INICIALES'!$C$5:$C$32,'COSTOS INICIALES'!$E$5:$E$32,(COLUMN()-1),'COSTOS INICIALES'!$D$5:$D$32,"Sim")</f>
        <v>0</v>
      </c>
      <c r="N60" s="16">
        <f>SUMIFS('COSTOS INICIALES'!$C$5:$C$32,'COSTOS INICIALES'!$E$5:$E$32,(COLUMN()-1),'COSTOS INICIALES'!$D$5:$D$32,"Sim")</f>
        <v>0</v>
      </c>
      <c r="O60" s="16">
        <f>SUMIFS('COSTOS INICIALES'!$C$5:$C$32,'COSTOS INICIALES'!$E$5:$E$32,(COLUMN()-1),'COSTOS INICIALES'!$D$5:$D$32,"Sim")</f>
        <v>0</v>
      </c>
      <c r="P60" s="16">
        <f>SUMIFS('COSTOS INICIALES'!$C$5:$C$32,'COSTOS INICIALES'!$E$5:$E$32,(COLUMN()-1),'COSTOS INICIALES'!$D$5:$D$32,"Sim")</f>
        <v>0</v>
      </c>
      <c r="Q60" s="16">
        <f>SUMIFS('COSTOS INICIALES'!$C$5:$C$32,'COSTOS INICIALES'!$E$5:$E$32,(COLUMN()-1),'COSTOS INICIALES'!$D$5:$D$32,"Sim")</f>
        <v>0</v>
      </c>
      <c r="R60" s="16">
        <f>SUMIFS('COSTOS INICIALES'!$C$5:$C$32,'COSTOS INICIALES'!$E$5:$E$32,(COLUMN()-1),'COSTOS INICIALES'!$D$5:$D$32,"Sim")</f>
        <v>0</v>
      </c>
      <c r="S60" s="16">
        <f>SUMIFS('COSTOS INICIALES'!$C$5:$C$32,'COSTOS INICIALES'!$E$5:$E$32,(COLUMN()-1),'COSTOS INICIALES'!$D$5:$D$32,"Sim")</f>
        <v>0</v>
      </c>
      <c r="T60" s="16">
        <f>SUMIFS('COSTOS INICIALES'!$C$5:$C$32,'COSTOS INICIALES'!$E$5:$E$32,(COLUMN()-1),'COSTOS INICIALES'!$D$5:$D$32,"Sim")</f>
        <v>0</v>
      </c>
      <c r="U60" s="16">
        <f>SUMIFS('COSTOS INICIALES'!$C$5:$C$32,'COSTOS INICIALES'!$E$5:$E$32,(COLUMN()-1),'COSTOS INICIALES'!$D$5:$D$32,"Sim")</f>
        <v>0</v>
      </c>
      <c r="V60" s="16">
        <f>SUMIFS('COSTOS INICIALES'!$C$5:$C$32,'COSTOS INICIALES'!$E$5:$E$32,(COLUMN()-1),'COSTOS INICIALES'!$D$5:$D$32,"Sim")</f>
        <v>0</v>
      </c>
      <c r="W60" s="16">
        <f>SUMIFS('COSTOS INICIALES'!$C$5:$C$32,'COSTOS INICIALES'!$E$5:$E$32,(COLUMN()-1),'COSTOS INICIALES'!$D$5:$D$32,"Sim")</f>
        <v>0</v>
      </c>
      <c r="X60" s="16">
        <f>SUMIFS('COSTOS INICIALES'!$C$5:$C$32,'COSTOS INICIALES'!$E$5:$E$32,(COLUMN()-1),'COSTOS INICIALES'!$D$5:$D$32,"Sim")</f>
        <v>0</v>
      </c>
      <c r="Y60" s="16">
        <f>SUMIFS('COSTOS INICIALES'!$C$5:$C$32,'COSTOS INICIALES'!$E$5:$E$32,(COLUMN()-1),'COSTOS INICIALES'!$D$5:$D$32,"Sim")</f>
        <v>0</v>
      </c>
      <c r="Z60" s="16">
        <f>SUMIFS('COSTOS INICIALES'!$C$5:$C$32,'COSTOS INICIALES'!$E$5:$E$32,(COLUMN()-1),'COSTOS INICIALES'!$D$5:$D$32,"Sim")</f>
        <v>0</v>
      </c>
      <c r="AA60" s="16">
        <f>SUMIFS('COSTOS INICIALES'!$C$5:$C$32,'COSTOS INICIALES'!$E$5:$E$32,(COLUMN()-1),'COSTOS INICIALES'!$D$5:$D$32,"Sim")</f>
        <v>0</v>
      </c>
      <c r="AB60" s="16">
        <f>SUMIFS('COSTOS INICIALES'!$C$5:$C$32,'COSTOS INICIALES'!$E$5:$E$32,(COLUMN()-1),'COSTOS INICIALES'!$D$5:$D$32,"Sim")</f>
        <v>0</v>
      </c>
      <c r="AC60" s="16">
        <f>SUMIFS('COSTOS INICIALES'!$C$5:$C$32,'COSTOS INICIALES'!$E$5:$E$32,(COLUMN()-1),'COSTOS INICIALES'!$D$5:$D$32,"Sim")</f>
        <v>0</v>
      </c>
      <c r="AD60" s="16">
        <f>SUMIFS('COSTOS INICIALES'!$C$5:$C$32,'COSTOS INICIALES'!$E$5:$E$32,(COLUMN()-1),'COSTOS INICIALES'!$D$5:$D$32,"Sim")</f>
        <v>0</v>
      </c>
      <c r="AE60" s="16">
        <f>SUMIFS('COSTOS INICIALES'!$C$5:$C$32,'COSTOS INICIALES'!$E$5:$E$32,(COLUMN()-1),'COSTOS INICIALES'!$D$5:$D$32,"Sim")</f>
        <v>0</v>
      </c>
      <c r="AF60" s="16">
        <f>SUMIFS('COSTOS INICIALES'!$C$5:$C$32,'COSTOS INICIALES'!$E$5:$E$32,(COLUMN()-1),'COSTOS INICIALES'!$D$5:$D$32,"Sim")</f>
        <v>0</v>
      </c>
      <c r="AG60" s="16">
        <f>SUMIFS('COSTOS INICIALES'!$C$5:$C$32,'COSTOS INICIALES'!$E$5:$E$32,(COLUMN()-1),'COSTOS INICIALES'!$D$5:$D$32,"Sim")</f>
        <v>0</v>
      </c>
      <c r="AH60" s="16">
        <f>SUMIFS('COSTOS INICIALES'!$C$5:$C$32,'COSTOS INICIALES'!$E$5:$E$32,(COLUMN()-1),'COSTOS INICIALES'!$D$5:$D$32,"Sim")</f>
        <v>0</v>
      </c>
      <c r="AI60" s="16">
        <f>SUMIFS('COSTOS INICIALES'!$C$5:$C$32,'COSTOS INICIALES'!$E$5:$E$32,(COLUMN()-1),'COSTOS INICIALES'!$D$5:$D$32,"Sim")</f>
        <v>0</v>
      </c>
      <c r="AJ60" s="16">
        <f>SUMIFS('COSTOS INICIALES'!$C$5:$C$32,'COSTOS INICIALES'!$E$5:$E$32,(COLUMN()-1),'COSTOS INICIALES'!$D$5:$D$32,"Sim")</f>
        <v>0</v>
      </c>
      <c r="AK60" s="16">
        <f>SUMIFS('COSTOS INICIALES'!$C$5:$C$32,'COSTOS INICIALES'!$E$5:$E$32,(COLUMN()-1),'COSTOS INICIALES'!$D$5:$D$32,"Sim")</f>
        <v>0</v>
      </c>
      <c r="AL60" s="16">
        <f>SUMIFS('COSTOS INICIALES'!$C$5:$C$32,'COSTOS INICIALES'!$E$5:$E$32,(COLUMN()-1),'COSTOS INICIALES'!$D$5:$D$32,"Sim")</f>
        <v>0</v>
      </c>
      <c r="AM60" s="16">
        <f>SUMIFS('COSTOS INICIALES'!$C$5:$C$32,'COSTOS INICIALES'!$E$5:$E$32,(COLUMN()-1),'COSTOS INICIALES'!$D$5:$D$32,"Sim")</f>
        <v>0</v>
      </c>
      <c r="AN60" s="16">
        <f>SUMIFS('COSTOS INICIALES'!$C$5:$C$32,'COSTOS INICIALES'!$E$5:$E$32,(COLUMN()-1),'COSTOS INICIALES'!$D$5:$D$32,"Sim")</f>
        <v>0</v>
      </c>
      <c r="AO60" s="16">
        <f>SUMIFS('COSTOS INICIALES'!$C$5:$C$32,'COSTOS INICIALES'!$E$5:$E$32,(COLUMN()-1),'COSTOS INICIALES'!$D$5:$D$32,"Sim")</f>
        <v>0</v>
      </c>
      <c r="AP60" s="16">
        <f>SUMIFS('COSTOS INICIALES'!$C$5:$C$32,'COSTOS INICIALES'!$E$5:$E$32,(COLUMN()-1),'COSTOS INICIALES'!$D$5:$D$32,"Sim")</f>
        <v>0</v>
      </c>
      <c r="AQ60" s="16">
        <f>SUMIFS('COSTOS INICIALES'!$C$5:$C$32,'COSTOS INICIALES'!$E$5:$E$32,(COLUMN()-1),'COSTOS INICIALES'!$D$5:$D$32,"Sim")</f>
        <v>0</v>
      </c>
      <c r="AR60" s="16">
        <f>SUMIFS('COSTOS INICIALES'!$C$5:$C$32,'COSTOS INICIALES'!$E$5:$E$32,(COLUMN()-1),'COSTOS INICIALES'!$D$5:$D$32,"Sim")</f>
        <v>0</v>
      </c>
      <c r="AS60" s="16">
        <f>SUMIFS('COSTOS INICIALES'!$C$5:$C$32,'COSTOS INICIALES'!$E$5:$E$32,(COLUMN()-1),'COSTOS INICIALES'!$D$5:$D$32,"Sim")</f>
        <v>0</v>
      </c>
      <c r="AT60" s="16">
        <f>SUMIFS('COSTOS INICIALES'!$C$5:$C$32,'COSTOS INICIALES'!$E$5:$E$32,(COLUMN()-1),'COSTOS INICIALES'!$D$5:$D$32,"Sim")</f>
        <v>0</v>
      </c>
      <c r="AU60" s="16">
        <f>SUMIFS('COSTOS INICIALES'!$C$5:$C$32,'COSTOS INICIALES'!$E$5:$E$32,(COLUMN()-1),'COSTOS INICIALES'!$D$5:$D$32,"Sim")</f>
        <v>0</v>
      </c>
      <c r="AV60" s="16">
        <f>SUMIFS('COSTOS INICIALES'!$C$5:$C$32,'COSTOS INICIALES'!$E$5:$E$32,(COLUMN()-1),'COSTOS INICIALES'!$D$5:$D$32,"Sim")</f>
        <v>0</v>
      </c>
      <c r="AW60" s="16">
        <f>SUMIFS('COSTOS INICIALES'!$C$5:$C$32,'COSTOS INICIALES'!$E$5:$E$32,(COLUMN()-1),'COSTOS INICIALES'!$D$5:$D$32,"Sim")</f>
        <v>0</v>
      </c>
      <c r="AX60" s="16">
        <f>SUMIFS('COSTOS INICIALES'!$C$5:$C$32,'COSTOS INICIALES'!$E$5:$E$32,(COLUMN()-1),'COSTOS INICIALES'!$D$5:$D$32,"Sim")</f>
        <v>0</v>
      </c>
      <c r="AY60" s="16">
        <f>SUMIFS('COSTOS INICIALES'!$C$5:$C$32,'COSTOS INICIALES'!$E$5:$E$32,(COLUMN()-1),'COSTOS INICIALES'!$D$5:$D$32,"Sim")</f>
        <v>0</v>
      </c>
      <c r="AZ60" s="16">
        <f>SUMIFS('COSTOS INICIALES'!$C$5:$C$32,'COSTOS INICIALES'!$E$5:$E$32,(COLUMN()-1),'COSTOS INICIALES'!$D$5:$D$32,"Sim")</f>
        <v>0</v>
      </c>
      <c r="BA60" s="16">
        <f>SUMIFS('COSTOS INICIALES'!$C$5:$C$32,'COSTOS INICIALES'!$E$5:$E$32,(COLUMN()-1),'COSTOS INICIALES'!$D$5:$D$32,"Sim")</f>
        <v>0</v>
      </c>
    </row>
    <row r="61" spans="1:53" x14ac:dyDescent="0.35">
      <c r="A61" s="7" t="s">
        <v>413</v>
      </c>
      <c r="B61" s="20">
        <f>B32+B58+B60</f>
        <v>795.3846277218945</v>
      </c>
      <c r="C61" s="20">
        <f>C32+C58+C60</f>
        <v>795.3846277218945</v>
      </c>
      <c r="D61" s="20">
        <f>D32+D58+D60</f>
        <v>795.3846277218945</v>
      </c>
      <c r="E61" s="20">
        <f>E32+E58+E60</f>
        <v>795.3846277218945</v>
      </c>
      <c r="F61" s="20">
        <f>F32+F58+F60</f>
        <v>795.3846277218945</v>
      </c>
      <c r="G61" s="20">
        <f>G32+G58+G60</f>
        <v>795.3846277218945</v>
      </c>
      <c r="H61" s="20">
        <f>H32+H58+H60</f>
        <v>795.3846277218945</v>
      </c>
      <c r="I61" s="20">
        <f>I32+I58+I60</f>
        <v>795.3846277218945</v>
      </c>
      <c r="J61" s="20">
        <f>J32+J58+J60</f>
        <v>795.3846277218945</v>
      </c>
      <c r="K61" s="20">
        <f>K32+K58+K60</f>
        <v>795.3846277218945</v>
      </c>
      <c r="L61" s="20">
        <f>L32+L58+L60</f>
        <v>795.3846277218945</v>
      </c>
      <c r="M61" s="20">
        <f>M32+M58+M60</f>
        <v>795.3846277218945</v>
      </c>
      <c r="N61" s="20">
        <f>N32+N58+N60</f>
        <v>795.3846277218945</v>
      </c>
      <c r="O61" s="20">
        <f>O32+O58+O60</f>
        <v>795.3846277218945</v>
      </c>
      <c r="P61" s="20">
        <f>P32+P58+P60</f>
        <v>795.3846277218945</v>
      </c>
      <c r="Q61" s="20">
        <f>Q32+Q58+Q60</f>
        <v>795.3846277218945</v>
      </c>
      <c r="R61" s="20">
        <f>R32+R58+R60</f>
        <v>795.3846277218945</v>
      </c>
      <c r="S61" s="20">
        <f>S32+S58+S60</f>
        <v>795.3846277218945</v>
      </c>
      <c r="T61" s="20">
        <f>T32+T58+T60</f>
        <v>795.3846277218945</v>
      </c>
      <c r="U61" s="20">
        <f>U32+U58+U60</f>
        <v>795.3846277218945</v>
      </c>
      <c r="V61" s="20">
        <f>V32+V58+V60</f>
        <v>795.3846277218945</v>
      </c>
      <c r="W61" s="20">
        <f>W32+W58+W60</f>
        <v>795.3846277218945</v>
      </c>
      <c r="X61" s="20">
        <f>X32+X58+X60</f>
        <v>795.3846277218945</v>
      </c>
      <c r="Y61" s="20">
        <f>Y32+Y58+Y60</f>
        <v>795.3846277218945</v>
      </c>
      <c r="Z61" s="20">
        <f>Z32+Z58+Z60</f>
        <v>795.3846277218945</v>
      </c>
      <c r="AA61" s="20">
        <f>AA32+AA58+AA60</f>
        <v>795.3846277218945</v>
      </c>
      <c r="AB61" s="20">
        <f>AB32+AB58+AB60</f>
        <v>795.3846277218945</v>
      </c>
      <c r="AC61" s="20">
        <f>AC32+AC58+AC60</f>
        <v>795.3846277218945</v>
      </c>
      <c r="AD61" s="20">
        <f>AD32+AD58+AD60</f>
        <v>795.3846277218945</v>
      </c>
      <c r="AE61" s="20">
        <f>AE32+AE58+AE60</f>
        <v>795.3846277218945</v>
      </c>
      <c r="AF61" s="20">
        <f>AF32+AF58+AF60</f>
        <v>795.3846277218945</v>
      </c>
      <c r="AG61" s="20">
        <f>AG32+AG58+AG60</f>
        <v>795.3846277218945</v>
      </c>
      <c r="AH61" s="20">
        <f>AH32+AH58+AH60</f>
        <v>795.3846277218945</v>
      </c>
      <c r="AI61" s="20">
        <f>AI32+AI58+AI60</f>
        <v>795.3846277218945</v>
      </c>
      <c r="AJ61" s="20">
        <f>AJ32+AJ58+AJ60</f>
        <v>795.3846277218945</v>
      </c>
      <c r="AK61" s="20">
        <f>AK32+AK58+AK60</f>
        <v>795.3846277218945</v>
      </c>
      <c r="AL61" s="20">
        <f>AL32+AL58+AL60</f>
        <v>795.3846277218945</v>
      </c>
      <c r="AM61" s="20">
        <f>AM32+AM58+AM60</f>
        <v>795.3846277218945</v>
      </c>
      <c r="AN61" s="20">
        <f>AN32+AN58+AN60</f>
        <v>795.3846277218945</v>
      </c>
      <c r="AO61" s="20">
        <f>AO32+AO58+AO60</f>
        <v>795.3846277218945</v>
      </c>
      <c r="AP61" s="20">
        <f>AP32+AP58+AP60</f>
        <v>795.3846277218945</v>
      </c>
      <c r="AQ61" s="20">
        <f>AQ32+AQ58+AQ60</f>
        <v>795.3846277218945</v>
      </c>
      <c r="AR61" s="20">
        <f>AR32+AR58+AR60</f>
        <v>795.3846277218945</v>
      </c>
      <c r="AS61" s="20">
        <f>AS32+AS58+AS60</f>
        <v>795.3846277218945</v>
      </c>
      <c r="AT61" s="20">
        <f>AT32+AT58+AT60</f>
        <v>795.3846277218945</v>
      </c>
      <c r="AU61" s="20">
        <f>AU32+AU58+AU60</f>
        <v>795.3846277218945</v>
      </c>
      <c r="AV61" s="20">
        <f>AV32+AV58+AV60</f>
        <v>795.3846277218945</v>
      </c>
      <c r="AW61" s="20">
        <f>AW32+AW58+AW60</f>
        <v>795.3846277218945</v>
      </c>
      <c r="AX61" s="20">
        <f>AX32+AX58+AX60</f>
        <v>795.3846277218945</v>
      </c>
      <c r="AY61" s="20">
        <f>AY32+AY58+AY60</f>
        <v>795.3846277218945</v>
      </c>
      <c r="AZ61" s="20">
        <f>AZ32+AZ58+AZ60</f>
        <v>795.3846277218945</v>
      </c>
      <c r="BA61" s="20">
        <f>BA32+BA58+BA60</f>
        <v>795.3846277218945</v>
      </c>
    </row>
    <row r="62" spans="1:53" x14ac:dyDescent="0.35">
      <c r="A62" s="7" t="s">
        <v>414</v>
      </c>
      <c r="B62" s="20">
        <f>B6</f>
        <v>0</v>
      </c>
      <c r="C62" s="20">
        <f>C6</f>
        <v>0</v>
      </c>
      <c r="D62" s="20">
        <f>D6</f>
        <v>0</v>
      </c>
      <c r="E62" s="20">
        <f>E6</f>
        <v>0</v>
      </c>
      <c r="F62" s="20">
        <f>F6</f>
        <v>1130.4000000000001</v>
      </c>
      <c r="G62" s="20">
        <f>G6</f>
        <v>1130.4000000000001</v>
      </c>
      <c r="H62" s="20">
        <f>H6</f>
        <v>1130.4000000000001</v>
      </c>
      <c r="I62" s="20">
        <f>I6</f>
        <v>1130.4000000000001</v>
      </c>
      <c r="J62" s="20">
        <f>J6</f>
        <v>1130.4000000000001</v>
      </c>
      <c r="K62" s="20">
        <f>K6</f>
        <v>1130.4000000000001</v>
      </c>
      <c r="L62" s="20">
        <f>L6</f>
        <v>1130.4000000000001</v>
      </c>
      <c r="M62" s="20">
        <f>M6</f>
        <v>1130.4000000000001</v>
      </c>
      <c r="N62" s="20">
        <f>N6</f>
        <v>1130.4000000000001</v>
      </c>
      <c r="O62" s="20">
        <f>O6</f>
        <v>1130.4000000000001</v>
      </c>
      <c r="P62" s="20">
        <f>P6</f>
        <v>1130.4000000000001</v>
      </c>
      <c r="Q62" s="20">
        <f>Q6</f>
        <v>1130.4000000000001</v>
      </c>
      <c r="R62" s="20">
        <f>R6</f>
        <v>1130.4000000000001</v>
      </c>
      <c r="S62" s="20">
        <f>S6</f>
        <v>1130.4000000000001</v>
      </c>
      <c r="T62" s="20">
        <f>T6</f>
        <v>1130.4000000000001</v>
      </c>
      <c r="U62" s="20">
        <f>U6</f>
        <v>1130.4000000000001</v>
      </c>
      <c r="V62" s="20">
        <f>V6</f>
        <v>1130.4000000000001</v>
      </c>
      <c r="W62" s="20">
        <f>W6</f>
        <v>1130.4000000000001</v>
      </c>
      <c r="X62" s="20">
        <f>X6</f>
        <v>1130.4000000000001</v>
      </c>
      <c r="Y62" s="20">
        <f>Y6</f>
        <v>1130.4000000000001</v>
      </c>
      <c r="Z62" s="20">
        <f>Z6</f>
        <v>1130.4000000000001</v>
      </c>
      <c r="AA62" s="20">
        <f>AA6</f>
        <v>1130.4000000000001</v>
      </c>
      <c r="AB62" s="20">
        <f>AB6</f>
        <v>1130.4000000000001</v>
      </c>
      <c r="AC62" s="20">
        <f>AC6</f>
        <v>1130.4000000000001</v>
      </c>
      <c r="AD62" s="20">
        <f>AD6</f>
        <v>1130.4000000000001</v>
      </c>
      <c r="AE62" s="20">
        <f>AE6</f>
        <v>1130.4000000000001</v>
      </c>
      <c r="AF62" s="20">
        <f>AF6</f>
        <v>1130.4000000000001</v>
      </c>
      <c r="AG62" s="20">
        <f>AG6</f>
        <v>1130.4000000000001</v>
      </c>
      <c r="AH62" s="20">
        <f>AH6</f>
        <v>1130.4000000000001</v>
      </c>
      <c r="AI62" s="20">
        <f>AI6</f>
        <v>1130.4000000000001</v>
      </c>
      <c r="AJ62" s="20">
        <f>AJ6</f>
        <v>1130.4000000000001</v>
      </c>
      <c r="AK62" s="20">
        <f>AK6</f>
        <v>1130.4000000000001</v>
      </c>
      <c r="AL62" s="20">
        <f>AL6</f>
        <v>1130.4000000000001</v>
      </c>
      <c r="AM62" s="20">
        <f>AM6</f>
        <v>1130.4000000000001</v>
      </c>
      <c r="AN62" s="20">
        <f>AN6</f>
        <v>1130.4000000000001</v>
      </c>
      <c r="AO62" s="20">
        <f>AO6</f>
        <v>1130.4000000000001</v>
      </c>
      <c r="AP62" s="20">
        <f>AP6</f>
        <v>1130.4000000000001</v>
      </c>
      <c r="AQ62" s="20">
        <f>AQ6</f>
        <v>1130.4000000000001</v>
      </c>
      <c r="AR62" s="20">
        <f>AR6</f>
        <v>1130.4000000000001</v>
      </c>
      <c r="AS62" s="20">
        <f>AS6</f>
        <v>1130.4000000000001</v>
      </c>
      <c r="AT62" s="20">
        <f>AT6</f>
        <v>1130.4000000000001</v>
      </c>
      <c r="AU62" s="20">
        <f>AU6</f>
        <v>1130.4000000000001</v>
      </c>
      <c r="AV62" s="20">
        <f>AV6</f>
        <v>1130.4000000000001</v>
      </c>
      <c r="AW62" s="20">
        <f>AW6</f>
        <v>1130.4000000000001</v>
      </c>
      <c r="AX62" s="20">
        <f>AX6</f>
        <v>1130.4000000000001</v>
      </c>
      <c r="AY62" s="20">
        <f>AY6</f>
        <v>1130.4000000000001</v>
      </c>
      <c r="AZ62" s="20">
        <f>AZ6</f>
        <v>1130.4000000000001</v>
      </c>
      <c r="BA62" s="20">
        <f>BA6</f>
        <v>1130.4000000000001</v>
      </c>
    </row>
    <row r="63" spans="1:53" x14ac:dyDescent="0.35">
      <c r="A63" s="51" t="s">
        <v>415</v>
      </c>
      <c r="B63" s="52">
        <f>B4+B62-B61</f>
        <v>19204.615372278105</v>
      </c>
      <c r="C63" s="52">
        <f>C4+C62-C61</f>
        <v>18409.230744556211</v>
      </c>
      <c r="D63" s="52">
        <f>D4+D62-D61</f>
        <v>17613.846116834316</v>
      </c>
      <c r="E63" s="52">
        <f>E4+E62-E61</f>
        <v>16818.461489112422</v>
      </c>
      <c r="F63" s="52">
        <f>F4+F62-F61</f>
        <v>17153.476861390529</v>
      </c>
      <c r="G63" s="52">
        <f>G4+G62-G61</f>
        <v>17488.492233668636</v>
      </c>
      <c r="H63" s="52">
        <f>H4+H62-H61</f>
        <v>17823.507605946743</v>
      </c>
      <c r="I63" s="52">
        <f>I4+I62-I61</f>
        <v>18158.52297822485</v>
      </c>
      <c r="J63" s="52">
        <f>J4+J62-J61</f>
        <v>18493.538350502957</v>
      </c>
      <c r="K63" s="52">
        <f>K4+K62-K61</f>
        <v>18828.553722781064</v>
      </c>
      <c r="L63" s="52">
        <f>L4+L62-L61</f>
        <v>19163.569095059171</v>
      </c>
      <c r="M63" s="52">
        <f>M4+M62-M61</f>
        <v>19498.584467337278</v>
      </c>
      <c r="N63" s="52">
        <f>N4+N62-N61</f>
        <v>19833.599839615385</v>
      </c>
      <c r="O63" s="52">
        <f>O4+O62-O61</f>
        <v>20168.615211893492</v>
      </c>
      <c r="P63" s="52">
        <f>P4+P62-P61</f>
        <v>20503.630584171598</v>
      </c>
      <c r="Q63" s="52">
        <f>Q4+Q62-Q61</f>
        <v>20838.645956449705</v>
      </c>
      <c r="R63" s="52">
        <f>R4+R62-R61</f>
        <v>21173.661328727812</v>
      </c>
      <c r="S63" s="52">
        <f>S4+S62-S61</f>
        <v>21508.676701005919</v>
      </c>
      <c r="T63" s="52">
        <f>T4+T62-T61</f>
        <v>21843.692073284026</v>
      </c>
      <c r="U63" s="52">
        <f>U4+U62-U61</f>
        <v>22178.707445562133</v>
      </c>
      <c r="V63" s="52">
        <f>V4+V62-V61</f>
        <v>22513.72281784024</v>
      </c>
      <c r="W63" s="52">
        <f>W4+W62-W61</f>
        <v>22848.738190118347</v>
      </c>
      <c r="X63" s="52">
        <f>X4+X62-X61</f>
        <v>23183.753562396454</v>
      </c>
      <c r="Y63" s="52">
        <f>Y4+Y62-Y61</f>
        <v>23518.768934674561</v>
      </c>
      <c r="Z63" s="52">
        <f>Z4+Z62-Z61</f>
        <v>23853.784306952668</v>
      </c>
      <c r="AA63" s="52">
        <f>AA4+AA62-AA61</f>
        <v>24188.799679230775</v>
      </c>
      <c r="AB63" s="52">
        <f>AB4+AB62-AB61</f>
        <v>24523.815051508882</v>
      </c>
      <c r="AC63" s="52">
        <f>AC4+AC62-AC61</f>
        <v>24858.830423786989</v>
      </c>
      <c r="AD63" s="52">
        <f>AD4+AD62-AD61</f>
        <v>25193.845796065096</v>
      </c>
      <c r="AE63" s="52">
        <f>AE4+AE62-AE61</f>
        <v>25528.861168343203</v>
      </c>
      <c r="AF63" s="52">
        <f>AF4+AF62-AF61</f>
        <v>25863.87654062131</v>
      </c>
      <c r="AG63" s="52">
        <f>AG4+AG62-AG61</f>
        <v>26198.891912899417</v>
      </c>
      <c r="AH63" s="52">
        <f>AH4+AH62-AH61</f>
        <v>26533.907285177524</v>
      </c>
      <c r="AI63" s="52">
        <f>AI4+AI62-AI61</f>
        <v>26868.922657455631</v>
      </c>
      <c r="AJ63" s="52">
        <f>AJ4+AJ62-AJ61</f>
        <v>27203.938029733737</v>
      </c>
      <c r="AK63" s="52">
        <f>AK4+AK62-AK61</f>
        <v>27538.953402011844</v>
      </c>
      <c r="AL63" s="52">
        <f>AL4+AL62-AL61</f>
        <v>27873.968774289951</v>
      </c>
      <c r="AM63" s="52">
        <f>AM4+AM62-AM61</f>
        <v>28208.984146568058</v>
      </c>
      <c r="AN63" s="52">
        <f>AN4+AN62-AN61</f>
        <v>28543.999518846165</v>
      </c>
      <c r="AO63" s="52">
        <f>AO4+AO62-AO61</f>
        <v>28879.014891124272</v>
      </c>
      <c r="AP63" s="52">
        <f>AP4+AP62-AP61</f>
        <v>29214.030263402379</v>
      </c>
      <c r="AQ63" s="52">
        <f>AQ4+AQ62-AQ61</f>
        <v>29549.045635680486</v>
      </c>
      <c r="AR63" s="52">
        <f>AR4+AR62-AR61</f>
        <v>29884.061007958593</v>
      </c>
      <c r="AS63" s="52">
        <f>AS4+AS62-AS61</f>
        <v>30219.0763802367</v>
      </c>
      <c r="AT63" s="52">
        <f>AT4+AT62-AT61</f>
        <v>30554.091752514807</v>
      </c>
      <c r="AU63" s="52">
        <f>AU4+AU62-AU61</f>
        <v>30889.107124792914</v>
      </c>
      <c r="AV63" s="52">
        <f>AV4+AV62-AV61</f>
        <v>31224.122497071021</v>
      </c>
      <c r="AW63" s="52">
        <f>AW4+AW62-AW61</f>
        <v>31559.137869349128</v>
      </c>
      <c r="AX63" s="52">
        <f>AX4+AX62-AX61</f>
        <v>31894.153241627235</v>
      </c>
      <c r="AY63" s="52">
        <f>AY4+AY62-AY61</f>
        <v>32229.168613905338</v>
      </c>
      <c r="AZ63" s="52">
        <f>AZ4+AZ62-AZ61</f>
        <v>32564.183986183441</v>
      </c>
      <c r="BA63" s="52">
        <f>BA4+BA62-BA61</f>
        <v>32899.199358461541</v>
      </c>
    </row>
    <row r="64" spans="1:53" x14ac:dyDescent="0.35">
      <c r="A64" s="53" t="s">
        <v>416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</row>
    <row r="65" spans="1:53" x14ac:dyDescent="0.35">
      <c r="A65" s="10" t="s">
        <v>417</v>
      </c>
      <c r="B65" s="16" t="str">
        <f>IF(B64="","",B64-B63)</f>
        <v/>
      </c>
      <c r="C65" s="16" t="str">
        <f>IF(C64="","",C64-C63)</f>
        <v/>
      </c>
      <c r="D65" s="16" t="str">
        <f>IF(D64="","",D64-D63)</f>
        <v/>
      </c>
      <c r="E65" s="16" t="str">
        <f>IF(E64="","",E64-E63)</f>
        <v/>
      </c>
      <c r="F65" s="16" t="str">
        <f>IF(F64="","",F64-F63)</f>
        <v/>
      </c>
      <c r="G65" s="16" t="str">
        <f>IF(G64="","",G64-G63)</f>
        <v/>
      </c>
      <c r="H65" s="16" t="str">
        <f>IF(H64="","",H64-H63)</f>
        <v/>
      </c>
      <c r="I65" s="16" t="str">
        <f>IF(I64="","",I64-I63)</f>
        <v/>
      </c>
      <c r="J65" s="16" t="str">
        <f>IF(J64="","",J64-J63)</f>
        <v/>
      </c>
      <c r="K65" s="16" t="str">
        <f>IF(K64="","",K64-K63)</f>
        <v/>
      </c>
      <c r="L65" s="16" t="str">
        <f>IF(L64="","",L64-L63)</f>
        <v/>
      </c>
      <c r="M65" s="16" t="str">
        <f>IF(M64="","",M64-M63)</f>
        <v/>
      </c>
      <c r="N65" s="16" t="str">
        <f>IF(N64="","",N64-N63)</f>
        <v/>
      </c>
      <c r="O65" s="16" t="str">
        <f>IF(O64="","",O64-O63)</f>
        <v/>
      </c>
      <c r="P65" s="16" t="str">
        <f>IF(P64="","",P64-P63)</f>
        <v/>
      </c>
      <c r="Q65" s="16" t="str">
        <f>IF(Q64="","",Q64-Q63)</f>
        <v/>
      </c>
      <c r="R65" s="16" t="str">
        <f>IF(R64="","",R64-R63)</f>
        <v/>
      </c>
      <c r="S65" s="16" t="str">
        <f>IF(S64="","",S64-S63)</f>
        <v/>
      </c>
      <c r="T65" s="16" t="str">
        <f>IF(T64="","",T64-T63)</f>
        <v/>
      </c>
      <c r="U65" s="16" t="str">
        <f>IF(U64="","",U64-U63)</f>
        <v/>
      </c>
      <c r="V65" s="16" t="str">
        <f>IF(V64="","",V64-V63)</f>
        <v/>
      </c>
      <c r="W65" s="16" t="str">
        <f>IF(W64="","",W64-W63)</f>
        <v/>
      </c>
      <c r="X65" s="16" t="str">
        <f>IF(X64="","",X64-X63)</f>
        <v/>
      </c>
      <c r="Y65" s="16" t="str">
        <f>IF(Y64="","",Y64-Y63)</f>
        <v/>
      </c>
      <c r="Z65" s="16" t="str">
        <f>IF(Z64="","",Z64-Z63)</f>
        <v/>
      </c>
      <c r="AA65" s="16" t="str">
        <f>IF(AA64="","",AA64-AA63)</f>
        <v/>
      </c>
      <c r="AB65" s="16" t="str">
        <f>IF(AB64="","",AB64-AB63)</f>
        <v/>
      </c>
      <c r="AC65" s="16" t="str">
        <f>IF(AC64="","",AC64-AC63)</f>
        <v/>
      </c>
      <c r="AD65" s="16" t="str">
        <f>IF(AD64="","",AD64-AD63)</f>
        <v/>
      </c>
      <c r="AE65" s="16" t="str">
        <f>IF(AE64="","",AE64-AE63)</f>
        <v/>
      </c>
      <c r="AF65" s="16" t="str">
        <f>IF(AF64="","",AF64-AF63)</f>
        <v/>
      </c>
      <c r="AG65" s="16" t="str">
        <f>IF(AG64="","",AG64-AG63)</f>
        <v/>
      </c>
      <c r="AH65" s="16" t="str">
        <f>IF(AH64="","",AH64-AH63)</f>
        <v/>
      </c>
      <c r="AI65" s="16" t="str">
        <f>IF(AI64="","",AI64-AI63)</f>
        <v/>
      </c>
      <c r="AJ65" s="16" t="str">
        <f>IF(AJ64="","",AJ64-AJ63)</f>
        <v/>
      </c>
      <c r="AK65" s="16" t="str">
        <f>IF(AK64="","",AK64-AK63)</f>
        <v/>
      </c>
      <c r="AL65" s="16" t="str">
        <f>IF(AL64="","",AL64-AL63)</f>
        <v/>
      </c>
      <c r="AM65" s="16" t="str">
        <f>IF(AM64="","",AM64-AM63)</f>
        <v/>
      </c>
      <c r="AN65" s="16" t="str">
        <f>IF(AN64="","",AN64-AN63)</f>
        <v/>
      </c>
      <c r="AO65" s="16" t="str">
        <f>IF(AO64="","",AO64-AO63)</f>
        <v/>
      </c>
      <c r="AP65" s="16" t="str">
        <f>IF(AP64="","",AP64-AP63)</f>
        <v/>
      </c>
      <c r="AQ65" s="16" t="str">
        <f>IF(AQ64="","",AQ64-AQ63)</f>
        <v/>
      </c>
      <c r="AR65" s="16" t="str">
        <f>IF(AR64="","",AR64-AR63)</f>
        <v/>
      </c>
      <c r="AS65" s="16" t="str">
        <f>IF(AS64="","",AS64-AS63)</f>
        <v/>
      </c>
      <c r="AT65" s="16" t="str">
        <f>IF(AT64="","",AT64-AT63)</f>
        <v/>
      </c>
      <c r="AU65" s="16" t="str">
        <f>IF(AU64="","",AU64-AU63)</f>
        <v/>
      </c>
      <c r="AV65" s="16" t="str">
        <f>IF(AV64="","",AV64-AV63)</f>
        <v/>
      </c>
      <c r="AW65" s="16" t="str">
        <f>IF(AW64="","",AW64-AW63)</f>
        <v/>
      </c>
      <c r="AX65" s="16" t="str">
        <f>IF(AX64="","",AX64-AX63)</f>
        <v/>
      </c>
      <c r="AY65" s="16" t="str">
        <f>IF(AY64="","",AY64-AY63)</f>
        <v/>
      </c>
      <c r="AZ65" s="16" t="str">
        <f>IF(AZ64="","",AZ64-AZ63)</f>
        <v/>
      </c>
      <c r="BA65" s="16" t="str">
        <f>IF(BA64="","",BA64-BA63)</f>
        <v/>
      </c>
    </row>
    <row r="66" spans="1:53" x14ac:dyDescent="0.35">
      <c r="A66" s="10" t="s">
        <v>418</v>
      </c>
      <c r="B66" s="9" t="str">
        <f>IF(B65="","",IF(B65&lt;0,"Costo adicional / costos olvidados","Ahorro mayor al previsto"))</f>
        <v/>
      </c>
      <c r="C66" s="9" t="str">
        <f>IF(C65="","",IF(C65&lt;0,"Costo adicional / costos olvidados","Ahorro mayor al previsto"))</f>
        <v/>
      </c>
      <c r="D66" s="9" t="str">
        <f>IF(D65="","",IF(D65&lt;0,"Costo adicional / costos olvidados","Ahorro mayor al previsto"))</f>
        <v/>
      </c>
      <c r="E66" s="9" t="str">
        <f>IF(E65="","",IF(E65&lt;0,"Costo adicional / costos olvidados","Ahorro mayor al previsto"))</f>
        <v/>
      </c>
      <c r="F66" s="9" t="str">
        <f>IF(F65="","",IF(F65&lt;0,"Costo adicional / costos olvidados","Ahorro mayor al previsto"))</f>
        <v/>
      </c>
      <c r="G66" s="9" t="str">
        <f>IF(G65="","",IF(G65&lt;0,"Costo adicional / costos olvidados","Ahorro mayor al previsto"))</f>
        <v/>
      </c>
      <c r="H66" s="9" t="str">
        <f>IF(H65="","",IF(H65&lt;0,"Costo adicional / costos olvidados","Ahorro mayor al previsto"))</f>
        <v/>
      </c>
      <c r="I66" s="9" t="str">
        <f>IF(I65="","",IF(I65&lt;0,"Costo adicional / costos olvidados","Ahorro mayor al previsto"))</f>
        <v/>
      </c>
      <c r="J66" s="9" t="str">
        <f>IF(J65="","",IF(J65&lt;0,"Costo adicional / costos olvidados","Ahorro mayor al previsto"))</f>
        <v/>
      </c>
      <c r="K66" s="9" t="str">
        <f>IF(K65="","",IF(K65&lt;0,"Costo adicional / costos olvidados","Ahorro mayor al previsto"))</f>
        <v/>
      </c>
      <c r="L66" s="9" t="str">
        <f>IF(L65="","",IF(L65&lt;0,"Costo adicional / costos olvidados","Ahorro mayor al previsto"))</f>
        <v/>
      </c>
      <c r="M66" s="9" t="str">
        <f>IF(M65="","",IF(M65&lt;0,"Costo adicional / costos olvidados","Ahorro mayor al previsto"))</f>
        <v/>
      </c>
      <c r="N66" s="9" t="str">
        <f>IF(N65="","",IF(N65&lt;0,"Costo adicional / costos olvidados","Ahorro mayor al previsto"))</f>
        <v/>
      </c>
      <c r="O66" s="9" t="str">
        <f>IF(O65="","",IF(O65&lt;0,"Costo adicional / costos olvidados","Ahorro mayor al previsto"))</f>
        <v/>
      </c>
      <c r="P66" s="9" t="str">
        <f>IF(P65="","",IF(P65&lt;0,"Costo adicional / costos olvidados","Ahorro mayor al previsto"))</f>
        <v/>
      </c>
      <c r="Q66" s="9" t="str">
        <f>IF(Q65="","",IF(Q65&lt;0,"Costo adicional / costos olvidados","Ahorro mayor al previsto"))</f>
        <v/>
      </c>
      <c r="R66" s="9" t="str">
        <f>IF(R65="","",IF(R65&lt;0,"Costo adicional / costos olvidados","Ahorro mayor al previsto"))</f>
        <v/>
      </c>
      <c r="S66" s="9" t="str">
        <f>IF(S65="","",IF(S65&lt;0,"Costo adicional / costos olvidados","Ahorro mayor al previsto"))</f>
        <v/>
      </c>
      <c r="T66" s="9" t="str">
        <f>IF(T65="","",IF(T65&lt;0,"Costo adicional / costos olvidados","Ahorro mayor al previsto"))</f>
        <v/>
      </c>
      <c r="U66" s="9" t="str">
        <f>IF(U65="","",IF(U65&lt;0,"Costo adicional / costos olvidados","Ahorro mayor al previsto"))</f>
        <v/>
      </c>
      <c r="V66" s="9" t="str">
        <f>IF(V65="","",IF(V65&lt;0,"Costo adicional / costos olvidados","Ahorro mayor al previsto"))</f>
        <v/>
      </c>
      <c r="W66" s="9" t="str">
        <f>IF(W65="","",IF(W65&lt;0,"Costo adicional / costos olvidados","Ahorro mayor al previsto"))</f>
        <v/>
      </c>
      <c r="X66" s="9" t="str">
        <f>IF(X65="","",IF(X65&lt;0,"Costo adicional / costos olvidados","Ahorro mayor al previsto"))</f>
        <v/>
      </c>
      <c r="Y66" s="9" t="str">
        <f>IF(Y65="","",IF(Y65&lt;0,"Costo adicional / costos olvidados","Ahorro mayor al previsto"))</f>
        <v/>
      </c>
      <c r="Z66" s="9" t="str">
        <f>IF(Z65="","",IF(Z65&lt;0,"Costo adicional / costos olvidados","Ahorro mayor al previsto"))</f>
        <v/>
      </c>
      <c r="AA66" s="9" t="str">
        <f>IF(AA65="","",IF(AA65&lt;0,"Costo adicional / costos olvidados","Ahorro mayor al previsto"))</f>
        <v/>
      </c>
      <c r="AB66" s="9" t="str">
        <f>IF(AB65="","",IF(AB65&lt;0,"Costo adicional / costos olvidados","Ahorro mayor al previsto"))</f>
        <v/>
      </c>
      <c r="AC66" s="9" t="str">
        <f>IF(AC65="","",IF(AC65&lt;0,"Costo adicional / costos olvidados","Ahorro mayor al previsto"))</f>
        <v/>
      </c>
      <c r="AD66" s="9" t="str">
        <f>IF(AD65="","",IF(AD65&lt;0,"Costo adicional / costos olvidados","Ahorro mayor al previsto"))</f>
        <v/>
      </c>
      <c r="AE66" s="9" t="str">
        <f>IF(AE65="","",IF(AE65&lt;0,"Costo adicional / costos olvidados","Ahorro mayor al previsto"))</f>
        <v/>
      </c>
      <c r="AF66" s="9" t="str">
        <f>IF(AF65="","",IF(AF65&lt;0,"Costo adicional / costos olvidados","Ahorro mayor al previsto"))</f>
        <v/>
      </c>
      <c r="AG66" s="9" t="str">
        <f>IF(AG65="","",IF(AG65&lt;0,"Costo adicional / costos olvidados","Ahorro mayor al previsto"))</f>
        <v/>
      </c>
      <c r="AH66" s="9" t="str">
        <f>IF(AH65="","",IF(AH65&lt;0,"Costo adicional / costos olvidados","Ahorro mayor al previsto"))</f>
        <v/>
      </c>
      <c r="AI66" s="9" t="str">
        <f>IF(AI65="","",IF(AI65&lt;0,"Costo adicional / costos olvidados","Ahorro mayor al previsto"))</f>
        <v/>
      </c>
      <c r="AJ66" s="9" t="str">
        <f>IF(AJ65="","",IF(AJ65&lt;0,"Costo adicional / costos olvidados","Ahorro mayor al previsto"))</f>
        <v/>
      </c>
      <c r="AK66" s="9" t="str">
        <f>IF(AK65="","",IF(AK65&lt;0,"Costo adicional / costos olvidados","Ahorro mayor al previsto"))</f>
        <v/>
      </c>
      <c r="AL66" s="9" t="str">
        <f>IF(AL65="","",IF(AL65&lt;0,"Costo adicional / costos olvidados","Ahorro mayor al previsto"))</f>
        <v/>
      </c>
      <c r="AM66" s="9" t="str">
        <f>IF(AM65="","",IF(AM65&lt;0,"Costo adicional / costos olvidados","Ahorro mayor al previsto"))</f>
        <v/>
      </c>
      <c r="AN66" s="9" t="str">
        <f>IF(AN65="","",IF(AN65&lt;0,"Costo adicional / costos olvidados","Ahorro mayor al previsto"))</f>
        <v/>
      </c>
      <c r="AO66" s="9" t="str">
        <f>IF(AO65="","",IF(AO65&lt;0,"Costo adicional / costos olvidados","Ahorro mayor al previsto"))</f>
        <v/>
      </c>
      <c r="AP66" s="9" t="str">
        <f>IF(AP65="","",IF(AP65&lt;0,"Costo adicional / costos olvidados","Ahorro mayor al previsto"))</f>
        <v/>
      </c>
      <c r="AQ66" s="9" t="str">
        <f>IF(AQ65="","",IF(AQ65&lt;0,"Costo adicional / costos olvidados","Ahorro mayor al previsto"))</f>
        <v/>
      </c>
      <c r="AR66" s="9" t="str">
        <f>IF(AR65="","",IF(AR65&lt;0,"Costo adicional / costos olvidados","Ahorro mayor al previsto"))</f>
        <v/>
      </c>
      <c r="AS66" s="9" t="str">
        <f>IF(AS65="","",IF(AS65&lt;0,"Costo adicional / costos olvidados","Ahorro mayor al previsto"))</f>
        <v/>
      </c>
      <c r="AT66" s="9" t="str">
        <f>IF(AT65="","",IF(AT65&lt;0,"Costo adicional / costos olvidados","Ahorro mayor al previsto"))</f>
        <v/>
      </c>
      <c r="AU66" s="9" t="str">
        <f>IF(AU65="","",IF(AU65&lt;0,"Costo adicional / costos olvidados","Ahorro mayor al previsto"))</f>
        <v/>
      </c>
      <c r="AV66" s="9" t="str">
        <f>IF(AV65="","",IF(AV65&lt;0,"Costo adicional / costos olvidados","Ahorro mayor al previsto"))</f>
        <v/>
      </c>
      <c r="AW66" s="9" t="str">
        <f>IF(AW65="","",IF(AW65&lt;0,"Costo adicional / costos olvidados","Ahorro mayor al previsto"))</f>
        <v/>
      </c>
      <c r="AX66" s="9" t="str">
        <f>IF(AX65="","",IF(AX65&lt;0,"Costo adicional / costos olvidados","Ahorro mayor al previsto"))</f>
        <v/>
      </c>
      <c r="AY66" s="9" t="str">
        <f>IF(AY65="","",IF(AY65&lt;0,"Costo adicional / costos olvidados","Ahorro mayor al previsto"))</f>
        <v/>
      </c>
      <c r="AZ66" s="9" t="str">
        <f>IF(AZ65="","",IF(AZ65&lt;0,"Costo adicional / costos olvidados","Ahorro mayor al previsto"))</f>
        <v/>
      </c>
      <c r="BA66" s="9" t="str">
        <f>IF(BA65="","",IF(BA65&lt;0,"Costo adicional / costos olvidados","Ahorro mayor al previsto"))</f>
        <v/>
      </c>
    </row>
    <row r="68" spans="1:53" x14ac:dyDescent="0.35">
      <c r="A68" s="7" t="s">
        <v>57</v>
      </c>
      <c r="B68" s="20">
        <f>IF(B64&lt;&gt;"",B64,B63)</f>
        <v>19204.615372278105</v>
      </c>
      <c r="C68" s="20">
        <f>IF(C64&lt;&gt;"",C64,C63)</f>
        <v>18409.230744556211</v>
      </c>
      <c r="D68" s="20">
        <f>IF(D64&lt;&gt;"",D64,D63)</f>
        <v>17613.846116834316</v>
      </c>
      <c r="E68" s="20">
        <f>IF(E64&lt;&gt;"",E64,E63)</f>
        <v>16818.461489112422</v>
      </c>
      <c r="F68" s="20">
        <f>IF(F64&lt;&gt;"",F64,F63)</f>
        <v>17153.476861390529</v>
      </c>
      <c r="G68" s="20">
        <f>IF(G64&lt;&gt;"",G64,G63)</f>
        <v>17488.492233668636</v>
      </c>
      <c r="H68" s="20">
        <f>IF(H64&lt;&gt;"",H64,H63)</f>
        <v>17823.507605946743</v>
      </c>
      <c r="I68" s="20">
        <f>IF(I64&lt;&gt;"",I64,I63)</f>
        <v>18158.52297822485</v>
      </c>
      <c r="J68" s="20">
        <f>IF(J64&lt;&gt;"",J64,J63)</f>
        <v>18493.538350502957</v>
      </c>
      <c r="K68" s="20">
        <f>IF(K64&lt;&gt;"",K64,K63)</f>
        <v>18828.553722781064</v>
      </c>
      <c r="L68" s="20">
        <f>IF(L64&lt;&gt;"",L64,L63)</f>
        <v>19163.569095059171</v>
      </c>
      <c r="M68" s="20">
        <f>IF(M64&lt;&gt;"",M64,M63)</f>
        <v>19498.584467337278</v>
      </c>
      <c r="N68" s="20">
        <f>IF(N64&lt;&gt;"",N64,N63)</f>
        <v>19833.599839615385</v>
      </c>
      <c r="O68" s="20">
        <f>IF(O64&lt;&gt;"",O64,O63)</f>
        <v>20168.615211893492</v>
      </c>
      <c r="P68" s="20">
        <f>IF(P64&lt;&gt;"",P64,P63)</f>
        <v>20503.630584171598</v>
      </c>
      <c r="Q68" s="20">
        <f>IF(Q64&lt;&gt;"",Q64,Q63)</f>
        <v>20838.645956449705</v>
      </c>
      <c r="R68" s="20">
        <f>IF(R64&lt;&gt;"",R64,R63)</f>
        <v>21173.661328727812</v>
      </c>
      <c r="S68" s="20">
        <f>IF(S64&lt;&gt;"",S64,S63)</f>
        <v>21508.676701005919</v>
      </c>
      <c r="T68" s="20">
        <f>IF(T64&lt;&gt;"",T64,T63)</f>
        <v>21843.692073284026</v>
      </c>
      <c r="U68" s="20">
        <f>IF(U64&lt;&gt;"",U64,U63)</f>
        <v>22178.707445562133</v>
      </c>
      <c r="V68" s="20">
        <f>IF(V64&lt;&gt;"",V64,V63)</f>
        <v>22513.72281784024</v>
      </c>
      <c r="W68" s="20">
        <f>IF(W64&lt;&gt;"",W64,W63)</f>
        <v>22848.738190118347</v>
      </c>
      <c r="X68" s="20">
        <f>IF(X64&lt;&gt;"",X64,X63)</f>
        <v>23183.753562396454</v>
      </c>
      <c r="Y68" s="20">
        <f>IF(Y64&lt;&gt;"",Y64,Y63)</f>
        <v>23518.768934674561</v>
      </c>
      <c r="Z68" s="20">
        <f>IF(Z64&lt;&gt;"",Z64,Z63)</f>
        <v>23853.784306952668</v>
      </c>
      <c r="AA68" s="20">
        <f>IF(AA64&lt;&gt;"",AA64,AA63)</f>
        <v>24188.799679230775</v>
      </c>
      <c r="AB68" s="20">
        <f>IF(AB64&lt;&gt;"",AB64,AB63)</f>
        <v>24523.815051508882</v>
      </c>
      <c r="AC68" s="20">
        <f>IF(AC64&lt;&gt;"",AC64,AC63)</f>
        <v>24858.830423786989</v>
      </c>
      <c r="AD68" s="20">
        <f>IF(AD64&lt;&gt;"",AD64,AD63)</f>
        <v>25193.845796065096</v>
      </c>
      <c r="AE68" s="20">
        <f>IF(AE64&lt;&gt;"",AE64,AE63)</f>
        <v>25528.861168343203</v>
      </c>
      <c r="AF68" s="20">
        <f>IF(AF64&lt;&gt;"",AF64,AF63)</f>
        <v>25863.87654062131</v>
      </c>
      <c r="AG68" s="20">
        <f>IF(AG64&lt;&gt;"",AG64,AG63)</f>
        <v>26198.891912899417</v>
      </c>
      <c r="AH68" s="20">
        <f>IF(AH64&lt;&gt;"",AH64,AH63)</f>
        <v>26533.907285177524</v>
      </c>
      <c r="AI68" s="20">
        <f>IF(AI64&lt;&gt;"",AI64,AI63)</f>
        <v>26868.922657455631</v>
      </c>
      <c r="AJ68" s="20">
        <f>IF(AJ64&lt;&gt;"",AJ64,AJ63)</f>
        <v>27203.938029733737</v>
      </c>
      <c r="AK68" s="20">
        <f>IF(AK64&lt;&gt;"",AK64,AK63)</f>
        <v>27538.953402011844</v>
      </c>
      <c r="AL68" s="20">
        <f>IF(AL64&lt;&gt;"",AL64,AL63)</f>
        <v>27873.968774289951</v>
      </c>
      <c r="AM68" s="20">
        <f>IF(AM64&lt;&gt;"",AM64,AM63)</f>
        <v>28208.984146568058</v>
      </c>
      <c r="AN68" s="20">
        <f>IF(AN64&lt;&gt;"",AN64,AN63)</f>
        <v>28543.999518846165</v>
      </c>
      <c r="AO68" s="20">
        <f>IF(AO64&lt;&gt;"",AO64,AO63)</f>
        <v>28879.014891124272</v>
      </c>
      <c r="AP68" s="20">
        <f>IF(AP64&lt;&gt;"",AP64,AP63)</f>
        <v>29214.030263402379</v>
      </c>
      <c r="AQ68" s="20">
        <f>IF(AQ64&lt;&gt;"",AQ64,AQ63)</f>
        <v>29549.045635680486</v>
      </c>
      <c r="AR68" s="20">
        <f>IF(AR64&lt;&gt;"",AR64,AR63)</f>
        <v>29884.061007958593</v>
      </c>
      <c r="AS68" s="20">
        <f>IF(AS64&lt;&gt;"",AS64,AS63)</f>
        <v>30219.0763802367</v>
      </c>
      <c r="AT68" s="20">
        <f>IF(AT64&lt;&gt;"",AT64,AT63)</f>
        <v>30554.091752514807</v>
      </c>
      <c r="AU68" s="20">
        <f>IF(AU64&lt;&gt;"",AU64,AU63)</f>
        <v>30889.107124792914</v>
      </c>
      <c r="AV68" s="20">
        <f>IF(AV64&lt;&gt;"",AV64,AV63)</f>
        <v>31224.122497071021</v>
      </c>
      <c r="AW68" s="20">
        <f>IF(AW64&lt;&gt;"",AW64,AW63)</f>
        <v>31559.137869349128</v>
      </c>
      <c r="AX68" s="20">
        <f>IF(AX64&lt;&gt;"",AX64,AX63)</f>
        <v>31894.153241627235</v>
      </c>
      <c r="AY68" s="20">
        <f>IF(AY64&lt;&gt;"",AY64,AY63)</f>
        <v>32229.168613905338</v>
      </c>
      <c r="AZ68" s="20">
        <f>IF(AZ64&lt;&gt;"",AZ64,AZ63)</f>
        <v>32564.183986183441</v>
      </c>
      <c r="BA68" s="20">
        <f>IF(BA64&lt;&gt;"",BA64,BA63)</f>
        <v>32899.199358461541</v>
      </c>
    </row>
    <row r="70" spans="1:53" ht="16" x14ac:dyDescent="0.4">
      <c r="A70" s="54" t="s">
        <v>419</v>
      </c>
    </row>
    <row r="71" spans="1:53" x14ac:dyDescent="0.35">
      <c r="A71" s="55" t="s">
        <v>420</v>
      </c>
      <c r="B71" s="56">
        <f>B4</f>
        <v>20000</v>
      </c>
    </row>
    <row r="72" spans="1:53" x14ac:dyDescent="0.35">
      <c r="A72" s="55" t="s">
        <v>421</v>
      </c>
      <c r="B72" s="56">
        <f>SUM(B62:BA62)</f>
        <v>54259.200000000041</v>
      </c>
    </row>
    <row r="73" spans="1:53" x14ac:dyDescent="0.35">
      <c r="A73" s="55" t="s">
        <v>422</v>
      </c>
      <c r="B73" s="57">
        <f>SUM(B61:BA61)</f>
        <v>41360.000641538543</v>
      </c>
    </row>
    <row r="74" spans="1:53" x14ac:dyDescent="0.35">
      <c r="A74" s="55" t="s">
        <v>423</v>
      </c>
      <c r="B74" s="56" cm="1">
        <f t="array" ref="B74">SUMPRODUCT((ISNUMBER(B65:BA65))*IF(ISNUMBER(B65:BA65),B65:BA65,0))</f>
        <v>0</v>
      </c>
    </row>
    <row r="75" spans="1:53" x14ac:dyDescent="0.35">
      <c r="A75" s="55" t="s">
        <v>129</v>
      </c>
      <c r="B75" s="56">
        <f>BA68</f>
        <v>32899.199358461541</v>
      </c>
    </row>
    <row r="76" spans="1:53" x14ac:dyDescent="0.35">
      <c r="A76" s="26"/>
    </row>
    <row r="77" spans="1:53" ht="16" x14ac:dyDescent="0.4">
      <c r="A77" s="54" t="s">
        <v>424</v>
      </c>
      <c r="B77" s="58">
        <f>B71+B72-B73+B74-B75</f>
        <v>0</v>
      </c>
      <c r="C77" s="59" t="str">
        <f>IF(ROUND(B77,2)=0,"✅ CORRETO - Tudo fecha!","❌ ERRO - Verificar cálculos!")</f>
        <v>✅ CORRETO - Tudo fecha!</v>
      </c>
    </row>
    <row r="79" spans="1:53" ht="16" x14ac:dyDescent="0.4">
      <c r="A79" s="54" t="s">
        <v>425</v>
      </c>
      <c r="B79" s="60"/>
    </row>
    <row r="80" spans="1:53" x14ac:dyDescent="0.35">
      <c r="A80" s="55" t="s">
        <v>426</v>
      </c>
      <c r="B80" s="61" t="str" cm="1">
        <f t="array" ref="B80">IFERROR(MATCH(TRUE,INDEX(B68:BA68&lt;0,0),0),"Nunca (saldo positivo)")</f>
        <v>Nunca (saldo positivo)</v>
      </c>
    </row>
    <row r="81" spans="1:2" x14ac:dyDescent="0.35">
      <c r="A81" s="47" t="s">
        <v>427</v>
      </c>
      <c r="B81" s="40" cm="1">
        <f t="array" ref="B81">(SUM(B61:BA61)+SUMPRODUCT((ISNUMBER(B65:BA65))*(IF(ISNUMBER(B65:BA65),B65:BA65,0)&lt;0)*(-IF(ISNUMBER(B65:BA65),B65:BA65,0))))/52</f>
        <v>795.38462772189507</v>
      </c>
    </row>
    <row r="82" spans="1:2" x14ac:dyDescent="0.35">
      <c r="A82" s="47" t="s">
        <v>428</v>
      </c>
      <c r="B82" s="40">
        <f>AVERAGE(B62:BA62)</f>
        <v>1043.4461538461546</v>
      </c>
    </row>
    <row r="83" spans="1:2" x14ac:dyDescent="0.35">
      <c r="A83" s="17" t="s">
        <v>429</v>
      </c>
      <c r="B83" s="56">
        <f>SUM(B62:BA62)</f>
        <v>54259.200000000041</v>
      </c>
    </row>
    <row r="84" spans="1:2" x14ac:dyDescent="0.35">
      <c r="A84" s="17" t="s">
        <v>430</v>
      </c>
      <c r="B84" s="56" cm="1">
        <f t="array" ref="B84">SUM(B61:BA61)+SUMPRODUCT((ISNUMBER(B65:BA65))*(IF(ISNUMBER(B65:BA65),B65:BA65,0)&lt;0)*(-IF(ISNUMBER(B65:BA65),B65:BA65,0)))</f>
        <v>41360.000641538543</v>
      </c>
    </row>
    <row r="85" spans="1:2" x14ac:dyDescent="0.35">
      <c r="A85" s="17" t="s">
        <v>41</v>
      </c>
      <c r="B85" s="56">
        <f>BA68</f>
        <v>32899.199358461541</v>
      </c>
    </row>
    <row r="86" spans="1:2" ht="16" x14ac:dyDescent="0.4">
      <c r="A86" s="47" t="s">
        <v>431</v>
      </c>
      <c r="B86" s="62" t="str">
        <f>IF(B80="Nunca (saldo positivo)",IF(B85&gt;0,"BAJO","MEDIO"),IF(VALUE(B80)&lt;=12,"ALTO",IF(VALUE(B80)&lt;=26,"MEDIO","BAJO")))</f>
        <v>BAJO</v>
      </c>
    </row>
    <row r="88" spans="1:2" ht="16" x14ac:dyDescent="0.4">
      <c r="A88" s="63" t="s">
        <v>353</v>
      </c>
    </row>
    <row r="89" spans="1:2" x14ac:dyDescent="0.35">
      <c r="A89" s="64" t="s">
        <v>432</v>
      </c>
    </row>
    <row r="90" spans="1:2" x14ac:dyDescent="0.35">
      <c r="A90" s="65" t="s">
        <v>433</v>
      </c>
    </row>
    <row r="91" spans="1:2" x14ac:dyDescent="0.35">
      <c r="A91" s="66" t="s">
        <v>356</v>
      </c>
    </row>
    <row r="92" spans="1:2" x14ac:dyDescent="0.35">
      <c r="A92" s="61" t="s">
        <v>357</v>
      </c>
    </row>
  </sheetData>
  <sheetProtection algorithmName="SHA-512" hashValue="H8lUh5Wg0nbaygqB2+NqIW6rm04tNrtgwnHqPGnDITIvRY3gVGPasRUVn+TB+u39ds2R2yCIpFm2UlKCXefvAw==" saltValue="STb1D4BA9EQ+8/hUs0koEA==" spinCount="100000" sheet="1" objects="1" scenarios="1"/>
  <conditionalFormatting sqref="B68:BA68">
    <cfRule type="cellIs" dxfId="3" priority="1" operator="lessThan">
      <formula>0</formula>
    </cfRule>
    <cfRule type="cellIs" dxfId="2" priority="2" operator="greaterThanOr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4AD82-4157-4AD8-93F1-26CA6676E362}">
  <sheetPr>
    <tabColor rgb="FFED7D31"/>
  </sheetPr>
  <dimension ref="A1:M153"/>
  <sheetViews>
    <sheetView tabSelected="1" workbookViewId="0">
      <selection activeCell="C67" sqref="C67"/>
    </sheetView>
  </sheetViews>
  <sheetFormatPr defaultRowHeight="14.5" outlineLevelRow="1" outlineLevelCol="1" x14ac:dyDescent="0.35"/>
  <cols>
    <col min="1" max="1" width="55.08984375" customWidth="1"/>
    <col min="2" max="2" width="39.08984375" customWidth="1"/>
    <col min="3" max="3" width="10" bestFit="1" customWidth="1"/>
    <col min="10" max="10" width="10" bestFit="1" customWidth="1"/>
    <col min="12" max="13" width="9.08984375" customWidth="1" outlineLevel="1"/>
  </cols>
  <sheetData>
    <row r="1" spans="1:2" ht="18.5" x14ac:dyDescent="0.45">
      <c r="A1" s="2" t="s">
        <v>434</v>
      </c>
    </row>
    <row r="3" spans="1:2" ht="16" x14ac:dyDescent="0.4">
      <c r="A3" s="6" t="s">
        <v>435</v>
      </c>
    </row>
    <row r="5" spans="1:2" x14ac:dyDescent="0.35">
      <c r="A5" s="10" t="s">
        <v>436</v>
      </c>
      <c r="B5" s="7">
        <f>INGRESOS!B7+INGRESOS!B8</f>
        <v>4</v>
      </c>
    </row>
    <row r="6" spans="1:2" x14ac:dyDescent="0.35">
      <c r="A6" s="10" t="s">
        <v>399</v>
      </c>
      <c r="B6" s="7">
        <f>INGRESOS!B12</f>
        <v>5</v>
      </c>
    </row>
    <row r="7" spans="1:2" x14ac:dyDescent="0.35">
      <c r="A7" s="10" t="s">
        <v>437</v>
      </c>
      <c r="B7" s="7">
        <f>IFERROR(ROUND(INGRESOS!B16/'PROYECCIÓN 52 SEMANAS'!B81,1),"N/A")</f>
        <v>25.1</v>
      </c>
    </row>
    <row r="9" spans="1:2" ht="16" x14ac:dyDescent="0.4">
      <c r="A9" s="6" t="s">
        <v>438</v>
      </c>
    </row>
    <row r="11" spans="1:2" x14ac:dyDescent="0.35">
      <c r="A11" s="10" t="s">
        <v>439</v>
      </c>
      <c r="B11" s="40">
        <f>'PROYECCIÓN 52 SEMANAS'!B83</f>
        <v>54259.200000000041</v>
      </c>
    </row>
    <row r="12" spans="1:2" x14ac:dyDescent="0.35">
      <c r="A12" s="10" t="s">
        <v>440</v>
      </c>
      <c r="B12" s="40">
        <f>'PROYECCIÓN 52 SEMANAS'!B84</f>
        <v>41360.000641538543</v>
      </c>
    </row>
    <row r="13" spans="1:2" x14ac:dyDescent="0.35">
      <c r="A13" s="10" t="s">
        <v>441</v>
      </c>
      <c r="B13" s="40">
        <f>'PROYECCIÓN 52 SEMANAS'!B82</f>
        <v>1043.4461538461546</v>
      </c>
    </row>
    <row r="14" spans="1:2" x14ac:dyDescent="0.35">
      <c r="A14" s="10" t="s">
        <v>442</v>
      </c>
      <c r="B14" s="40">
        <f>'PROYECCIÓN 52 SEMANAS'!B81</f>
        <v>795.38462772189507</v>
      </c>
    </row>
    <row r="15" spans="1:2" x14ac:dyDescent="0.35">
      <c r="A15" s="10" t="s">
        <v>443</v>
      </c>
      <c r="B15" s="40">
        <f>B13-B14</f>
        <v>248.06152612425956</v>
      </c>
    </row>
    <row r="17" spans="1:2" ht="16" x14ac:dyDescent="0.4">
      <c r="A17" s="6" t="s">
        <v>444</v>
      </c>
    </row>
    <row r="19" spans="1:2" x14ac:dyDescent="0.35">
      <c r="A19" s="10" t="s">
        <v>445</v>
      </c>
      <c r="B19" s="40">
        <f>B11-B12</f>
        <v>12899.199358461497</v>
      </c>
    </row>
    <row r="20" spans="1:2" x14ac:dyDescent="0.35">
      <c r="A20" s="10" t="s">
        <v>41</v>
      </c>
      <c r="B20" s="40">
        <f>'PROYECCIÓN 52 SEMANAS'!B85</f>
        <v>32899.199358461541</v>
      </c>
    </row>
    <row r="21" spans="1:2" ht="16" x14ac:dyDescent="0.4">
      <c r="A21" s="10" t="s">
        <v>431</v>
      </c>
      <c r="B21" s="62" t="str">
        <f>'PROYECCIÓN 52 SEMANAS'!B86</f>
        <v>BAJO</v>
      </c>
    </row>
    <row r="22" spans="1:2" x14ac:dyDescent="0.35">
      <c r="A22" s="10" t="s">
        <v>426</v>
      </c>
      <c r="B22" s="7" t="str">
        <f>'PROYECCIÓN 52 SEMANAS'!B80</f>
        <v>Nunca (saldo positivo)</v>
      </c>
    </row>
    <row r="24" spans="1:2" ht="16" x14ac:dyDescent="0.4">
      <c r="A24" s="6" t="s">
        <v>446</v>
      </c>
    </row>
    <row r="26" spans="1:2" x14ac:dyDescent="0.35">
      <c r="A26" s="10" t="s">
        <v>447</v>
      </c>
      <c r="B26" s="40" t="str">
        <f>IF(B20&gt;=0,"¡Ya estás en positivo!",ROUND(ABS(B20)/52,2))</f>
        <v>¡Ya estás en positivo!</v>
      </c>
    </row>
    <row r="27" spans="1:2" x14ac:dyDescent="0.35">
      <c r="A27" s="10" t="s">
        <v>448</v>
      </c>
      <c r="B27" s="40" t="str">
        <f>IF(B20&gt;=0,"¡Ya estás en positivo!",ROUND(ABS(B20)/52,2))</f>
        <v>¡Ya estás en positivo!</v>
      </c>
    </row>
    <row r="28" spans="1:2" x14ac:dyDescent="0.35">
      <c r="A28" s="10" t="s">
        <v>449</v>
      </c>
      <c r="B28" s="7" t="str">
        <f>IF(B20&gt;=0,"Ninguna",ROUND(B27/(INGRESOS!B5*(1+'DEFINICIONES Y ESCENARIOS'!B23)),1))</f>
        <v>Ninguna</v>
      </c>
    </row>
    <row r="30" spans="1:2" ht="16" x14ac:dyDescent="0.4">
      <c r="A30" s="6" t="s">
        <v>450</v>
      </c>
    </row>
    <row r="31" spans="1:2" x14ac:dyDescent="0.35">
      <c r="A31" s="10" t="s">
        <v>451</v>
      </c>
      <c r="B31" s="40" t="str" cm="1">
        <f t="array" ref="B31">IFERROR(SUMPRODUCT(('PROYECCIÓN 52 SEMANAS'!B64:BA64&lt;&gt;"")*(+'PROYECCIÓN 52 SEMANAS'!B65:BA65)),"Complete el saldo bancario real en la proyección")</f>
        <v>Complete el saldo bancario real en la proyección</v>
      </c>
    </row>
    <row r="32" spans="1:2" x14ac:dyDescent="0.35">
      <c r="A32" s="10" t="s">
        <v>452</v>
      </c>
      <c r="B32" s="68" t="str">
        <f>IF(B31="Complete el saldo bancario real en la proyección",B31,IF(B31&lt;0,"Hay indicios de costos no previstos o subestimados.","Usted está ahorrando más de lo planificado."))</f>
        <v>Complete el saldo bancario real en la proyección</v>
      </c>
    </row>
    <row r="35" outlineLevel="1" x14ac:dyDescent="0.35"/>
    <row r="36" outlineLevel="1" x14ac:dyDescent="0.35"/>
    <row r="37" outlineLevel="1" x14ac:dyDescent="0.35"/>
    <row r="38" outlineLevel="1" x14ac:dyDescent="0.35"/>
    <row r="39" outlineLevel="1" x14ac:dyDescent="0.35"/>
    <row r="40" outlineLevel="1" x14ac:dyDescent="0.35"/>
    <row r="41" outlineLevel="1" x14ac:dyDescent="0.35"/>
    <row r="42" outlineLevel="1" x14ac:dyDescent="0.35"/>
    <row r="43" outlineLevel="1" x14ac:dyDescent="0.35"/>
    <row r="44" outlineLevel="1" x14ac:dyDescent="0.35"/>
    <row r="45" outlineLevel="1" x14ac:dyDescent="0.35"/>
    <row r="46" outlineLevel="1" x14ac:dyDescent="0.35"/>
    <row r="47" outlineLevel="1" x14ac:dyDescent="0.35"/>
    <row r="48" outlineLevel="1" x14ac:dyDescent="0.35"/>
    <row r="49" outlineLevel="1" x14ac:dyDescent="0.35"/>
    <row r="50" outlineLevel="1" x14ac:dyDescent="0.35"/>
    <row r="51" outlineLevel="1" x14ac:dyDescent="0.35"/>
    <row r="52" outlineLevel="1" x14ac:dyDescent="0.35"/>
    <row r="53" outlineLevel="1" x14ac:dyDescent="0.35"/>
    <row r="54" outlineLevel="1" x14ac:dyDescent="0.35"/>
    <row r="55" outlineLevel="1" x14ac:dyDescent="0.35"/>
    <row r="56" outlineLevel="1" x14ac:dyDescent="0.35"/>
    <row r="57" outlineLevel="1" x14ac:dyDescent="0.35"/>
    <row r="58" outlineLevel="1" x14ac:dyDescent="0.35"/>
    <row r="59" outlineLevel="1" x14ac:dyDescent="0.35"/>
    <row r="60" outlineLevel="1" x14ac:dyDescent="0.35"/>
    <row r="61" outlineLevel="1" x14ac:dyDescent="0.35"/>
    <row r="62" outlineLevel="1" x14ac:dyDescent="0.35"/>
    <row r="63" outlineLevel="1" x14ac:dyDescent="0.35"/>
    <row r="64" outlineLevel="1" x14ac:dyDescent="0.35"/>
    <row r="65" outlineLevel="1" x14ac:dyDescent="0.35"/>
    <row r="66" outlineLevel="1" x14ac:dyDescent="0.35"/>
    <row r="67" outlineLevel="1" x14ac:dyDescent="0.35"/>
    <row r="68" outlineLevel="1" x14ac:dyDescent="0.35"/>
    <row r="69" outlineLevel="1" x14ac:dyDescent="0.35"/>
    <row r="70" outlineLevel="1" x14ac:dyDescent="0.35"/>
    <row r="71" outlineLevel="1" x14ac:dyDescent="0.35"/>
    <row r="72" outlineLevel="1" x14ac:dyDescent="0.35"/>
    <row r="73" outlineLevel="1" x14ac:dyDescent="0.35"/>
    <row r="74" outlineLevel="1" x14ac:dyDescent="0.35"/>
    <row r="75" outlineLevel="1" x14ac:dyDescent="0.35"/>
    <row r="76" outlineLevel="1" x14ac:dyDescent="0.35"/>
    <row r="77" outlineLevel="1" x14ac:dyDescent="0.35"/>
    <row r="78" outlineLevel="1" x14ac:dyDescent="0.35"/>
    <row r="79" outlineLevel="1" x14ac:dyDescent="0.35"/>
    <row r="80" outlineLevel="1" x14ac:dyDescent="0.35"/>
    <row r="81" outlineLevel="1" x14ac:dyDescent="0.35"/>
    <row r="82" outlineLevel="1" x14ac:dyDescent="0.35"/>
    <row r="83" outlineLevel="1" x14ac:dyDescent="0.35"/>
    <row r="84" outlineLevel="1" x14ac:dyDescent="0.35"/>
    <row r="85" outlineLevel="1" x14ac:dyDescent="0.35"/>
    <row r="86" outlineLevel="1" x14ac:dyDescent="0.35"/>
    <row r="87" outlineLevel="1" x14ac:dyDescent="0.35"/>
    <row r="100" spans="1:13" x14ac:dyDescent="0.35">
      <c r="A100" s="10" t="s">
        <v>453</v>
      </c>
      <c r="I100" t="s">
        <v>241</v>
      </c>
      <c r="J100" t="s">
        <v>40</v>
      </c>
    </row>
    <row r="101" spans="1:13" x14ac:dyDescent="0.35">
      <c r="A101" t="s">
        <v>38</v>
      </c>
      <c r="B101" t="s">
        <v>454</v>
      </c>
      <c r="C101" t="s">
        <v>405</v>
      </c>
      <c r="E101" t="s">
        <v>256</v>
      </c>
      <c r="F101" t="s">
        <v>455</v>
      </c>
      <c r="G101" t="s">
        <v>456</v>
      </c>
      <c r="I101" t="s">
        <v>457</v>
      </c>
      <c r="J101" s="13">
        <f>B20*1.15</f>
        <v>37834.079262230771</v>
      </c>
      <c r="L101" t="s">
        <v>256</v>
      </c>
      <c r="M101" t="s">
        <v>456</v>
      </c>
    </row>
    <row r="102" spans="1:13" x14ac:dyDescent="0.35">
      <c r="A102">
        <v>1</v>
      </c>
      <c r="B102" s="69">
        <f>'PROYECCIÓN 52 SEMANAS'!B68</f>
        <v>19204.615372278105</v>
      </c>
      <c r="C102" s="69">
        <f>'PROYECCIÓN 52 SEMANAS'!B62</f>
        <v>0</v>
      </c>
      <c r="E102" t="s">
        <v>459</v>
      </c>
      <c r="F102" s="69">
        <f>IF('COSTOS FIJOS'!L4&lt;&gt;"",+'COSTOS FIJOS'!L4,SUMIF('COSTOS FIJOS'!L5:L8,"&gt;0"))</f>
        <v>392.69231097633161</v>
      </c>
      <c r="G102" s="69">
        <f>IF('COSTOS FIJOS'!L4&lt;&gt;"",+'COSTOS FIJOS'!L4,SUMIF('COSTOS FIJOS'!L5:L8,"&gt;0"))</f>
        <v>392.69231097633161</v>
      </c>
      <c r="I102" t="s">
        <v>42</v>
      </c>
      <c r="J102" s="69">
        <f>B20</f>
        <v>32899.199358461541</v>
      </c>
      <c r="L102" t="s">
        <v>459</v>
      </c>
      <c r="M102" s="13">
        <f>G102</f>
        <v>392.69231097633161</v>
      </c>
    </row>
    <row r="103" spans="1:13" x14ac:dyDescent="0.35">
      <c r="A103">
        <v>2</v>
      </c>
      <c r="B103" s="69">
        <f>'PROYECCIÓN 52 SEMANAS'!C68</f>
        <v>18409.230744556211</v>
      </c>
      <c r="C103" s="69">
        <f>'PROYECCIÓN 52 SEMANAS'!C62</f>
        <v>0</v>
      </c>
      <c r="E103" t="s">
        <v>460</v>
      </c>
      <c r="F103" s="69">
        <f>IF('COSTOS FIJOS'!L9&lt;&gt;"",+'COSTOS FIJOS'!L9,SUMIF('COSTOS FIJOS'!L10:L11,"&gt;0"))</f>
        <v>23.076924852071144</v>
      </c>
      <c r="G103" s="69">
        <f>IF('COSTOS FIJOS'!L9&lt;&gt;"",+'COSTOS FIJOS'!L9,SUMIF('COSTOS FIJOS'!L10:L11,"&gt;0"))</f>
        <v>23.076924852071144</v>
      </c>
      <c r="I103" t="s">
        <v>458</v>
      </c>
      <c r="J103" s="69">
        <f>B20*0.7</f>
        <v>23029.439550923078</v>
      </c>
      <c r="L103" t="s">
        <v>460</v>
      </c>
      <c r="M103" s="13">
        <f>G103</f>
        <v>23.076924852071144</v>
      </c>
    </row>
    <row r="104" spans="1:13" x14ac:dyDescent="0.35">
      <c r="A104">
        <v>3</v>
      </c>
      <c r="B104" s="69">
        <f>'PROYECCIÓN 52 SEMANAS'!D68</f>
        <v>17613.846116834316</v>
      </c>
      <c r="C104" s="69">
        <f>'PROYECCIÓN 52 SEMANAS'!D62</f>
        <v>0</v>
      </c>
      <c r="E104" t="s">
        <v>461</v>
      </c>
      <c r="F104" s="69">
        <f>IF('COSTOS FIJOS'!L12&lt;&gt;"",+'COSTOS FIJOS'!L12,SUMIF('COSTOS FIJOS'!L13:L14,"&gt;0"))</f>
        <v>34.615387278106716</v>
      </c>
      <c r="G104" s="69">
        <f>IF('COSTOS FIJOS'!L12&lt;&gt;"",+'COSTOS FIJOS'!L12,SUMIF('COSTOS FIJOS'!L13:L14,"&gt;0"))</f>
        <v>34.615387278106716</v>
      </c>
      <c r="L104" t="s">
        <v>461</v>
      </c>
      <c r="M104" s="13">
        <f>G104</f>
        <v>34.615387278106716</v>
      </c>
    </row>
    <row r="105" spans="1:13" x14ac:dyDescent="0.35">
      <c r="A105">
        <v>4</v>
      </c>
      <c r="B105" s="69">
        <f>'PROYECCIÓN 52 SEMANAS'!E68</f>
        <v>16818.461489112422</v>
      </c>
      <c r="C105" s="69">
        <f>'PROYECCIÓN 52 SEMANAS'!E62</f>
        <v>0</v>
      </c>
      <c r="E105" t="s">
        <v>131</v>
      </c>
      <c r="F105" s="69">
        <f>IF('COSTOS FIJOS'!L15&lt;&gt;"",+'COSTOS FIJOS'!L15,SUMIF('COSTOS FIJOS'!L16:L16,"&gt;0"))</f>
        <v>50</v>
      </c>
      <c r="G105" s="69">
        <f>IF('COSTOS FIJOS'!L15&lt;&gt;"",+'COSTOS FIJOS'!L15,SUMIF('COSTOS FIJOS'!L16:L16,"&gt;0"))</f>
        <v>50</v>
      </c>
      <c r="L105" t="s">
        <v>131</v>
      </c>
      <c r="M105" s="13">
        <f>G105</f>
        <v>50</v>
      </c>
    </row>
    <row r="106" spans="1:13" x14ac:dyDescent="0.35">
      <c r="A106">
        <v>5</v>
      </c>
      <c r="B106" s="69">
        <f>'PROYECCIÓN 52 SEMANAS'!F68</f>
        <v>17153.476861390529</v>
      </c>
      <c r="C106" s="69">
        <f>'PROYECCIÓN 52 SEMANAS'!F62</f>
        <v>1130.4000000000001</v>
      </c>
      <c r="E106" t="s">
        <v>462</v>
      </c>
      <c r="F106" s="69">
        <f>IF('COSTOS FIJOS'!L17&lt;&gt;"",+'COSTOS FIJOS'!L17,SUMIF('COSTOS FIJOS'!L18:L19,"&gt;0"))</f>
        <v>4.6153849704142287</v>
      </c>
      <c r="G106" s="69">
        <f>IF('COSTOS FIJOS'!L17&lt;&gt;"",+'COSTOS FIJOS'!L17,SUMIF('COSTOS FIJOS'!L18:L19,"&gt;0"))</f>
        <v>4.6153849704142287</v>
      </c>
      <c r="L106" t="s">
        <v>462</v>
      </c>
      <c r="M106" s="13">
        <f>G106</f>
        <v>4.6153849704142287</v>
      </c>
    </row>
    <row r="107" spans="1:13" x14ac:dyDescent="0.35">
      <c r="A107">
        <v>6</v>
      </c>
      <c r="B107" s="69">
        <f>'PROYECCIÓN 52 SEMANAS'!G68</f>
        <v>17488.492233668636</v>
      </c>
      <c r="C107" s="69">
        <f>'PROYECCIÓN 52 SEMANAS'!G62</f>
        <v>1130.4000000000001</v>
      </c>
      <c r="E107" t="s">
        <v>463</v>
      </c>
      <c r="F107" s="69">
        <f>IF('COSTOS FIJOS'!L20&lt;&gt;"",+'COSTOS FIJOS'!L20,SUMIF('COSTOS FIJOS'!L21:L22,"&gt;0"))</f>
        <v>8.0769236982249009</v>
      </c>
      <c r="G107" s="69">
        <f>IF('COSTOS FIJOS'!L20&lt;&gt;"",+'COSTOS FIJOS'!L20,SUMIF('COSTOS FIJOS'!L21:L22,"&gt;0"))</f>
        <v>8.0769236982249009</v>
      </c>
      <c r="L107" t="s">
        <v>463</v>
      </c>
      <c r="M107" s="13">
        <f>G107</f>
        <v>8.0769236982249009</v>
      </c>
    </row>
    <row r="108" spans="1:13" x14ac:dyDescent="0.35">
      <c r="A108">
        <v>7</v>
      </c>
      <c r="B108" s="69">
        <f>'PROYECCIÓN 52 SEMANAS'!H68</f>
        <v>17823.507605946743</v>
      </c>
      <c r="C108" s="69">
        <f>'PROYECCIÓN 52 SEMANAS'!H62</f>
        <v>1130.4000000000001</v>
      </c>
      <c r="E108" t="s">
        <v>132</v>
      </c>
      <c r="F108" s="69">
        <f>IF('COSTOS FIJOS'!L23&lt;&gt;"",+'COSTOS FIJOS'!L23,SUMIF('COSTOS FIJOS'!L24:L25,"&gt;0"))</f>
        <v>15</v>
      </c>
      <c r="G108" s="69">
        <f>IF('COSTOS FIJOS'!L23&lt;&gt;"",+'COSTOS FIJOS'!L23,SUMIF('COSTOS FIJOS'!L24:L25,"&gt;0"))</f>
        <v>15</v>
      </c>
      <c r="L108" t="s">
        <v>132</v>
      </c>
      <c r="M108" s="13">
        <f>G108</f>
        <v>15</v>
      </c>
    </row>
    <row r="109" spans="1:13" x14ac:dyDescent="0.35">
      <c r="A109">
        <v>8</v>
      </c>
      <c r="B109" s="69">
        <f>'PROYECCIÓN 52 SEMANAS'!I68</f>
        <v>18158.52297822485</v>
      </c>
      <c r="C109" s="69">
        <f>'PROYECCIÓN 52 SEMANAS'!I62</f>
        <v>1130.4000000000001</v>
      </c>
      <c r="E109" t="s">
        <v>464</v>
      </c>
      <c r="F109" s="69">
        <f>IF('COSTOS VARIABLES'!L4&lt;&gt;"",+'COSTOS VARIABLES'!L4,SUMIF('COSTOS VARIABLES'!L5:L8,"&gt;0"))</f>
        <v>175</v>
      </c>
      <c r="G109" s="69">
        <f>IF('COSTOS VARIABLES'!L4&lt;&gt;"",+'COSTOS VARIABLES'!L4,SUMIF('COSTOS VARIABLES'!L5:L8,"&gt;0"))</f>
        <v>175</v>
      </c>
      <c r="L109" t="s">
        <v>464</v>
      </c>
      <c r="M109" s="13">
        <f>G109</f>
        <v>175</v>
      </c>
    </row>
    <row r="110" spans="1:13" x14ac:dyDescent="0.35">
      <c r="A110">
        <v>9</v>
      </c>
      <c r="B110" s="69">
        <f>'PROYECCIÓN 52 SEMANAS'!J68</f>
        <v>18493.538350502957</v>
      </c>
      <c r="C110" s="69">
        <f>'PROYECCIÓN 52 SEMANAS'!J62</f>
        <v>1130.4000000000001</v>
      </c>
      <c r="E110" t="s">
        <v>465</v>
      </c>
      <c r="F110" s="69">
        <f>IF('COSTOS VARIABLES'!L9&lt;&gt;"",+'COSTOS VARIABLES'!L9,SUMIF('COSTOS VARIABLES'!L10:L11,"&gt;0"))</f>
        <v>36.538462426035572</v>
      </c>
      <c r="G110" s="69">
        <f>IF('COSTOS VARIABLES'!L9&lt;&gt;"",+'COSTOS VARIABLES'!L9,SUMIF('COSTOS VARIABLES'!L10:L11,"&gt;0"))</f>
        <v>36.538462426035572</v>
      </c>
      <c r="L110" t="s">
        <v>465</v>
      </c>
      <c r="M110" s="13">
        <f>G110</f>
        <v>36.538462426035572</v>
      </c>
    </row>
    <row r="111" spans="1:13" x14ac:dyDescent="0.35">
      <c r="A111">
        <v>10</v>
      </c>
      <c r="B111" s="69">
        <f>'PROYECCIÓN 52 SEMANAS'!K68</f>
        <v>18828.553722781064</v>
      </c>
      <c r="C111" s="69">
        <f>'PROYECCIÓN 52 SEMANAS'!K62</f>
        <v>1130.4000000000001</v>
      </c>
      <c r="E111" t="s">
        <v>466</v>
      </c>
      <c r="F111" s="69">
        <f>IF('COSTOS VARIABLES'!L12&lt;&gt;"",+'COSTOS VARIABLES'!L12,SUMIF('COSTOS VARIABLES'!L13:L15,"&gt;0"))</f>
        <v>15.000001153846243</v>
      </c>
      <c r="G111" s="69">
        <f>IF('COSTOS VARIABLES'!L12&lt;&gt;"",+'COSTOS VARIABLES'!L12,SUMIF('COSTOS VARIABLES'!L13:L15,"&gt;0"))</f>
        <v>15.000001153846243</v>
      </c>
      <c r="L111" t="s">
        <v>466</v>
      </c>
      <c r="M111" s="13">
        <f>G111</f>
        <v>15.000001153846243</v>
      </c>
    </row>
    <row r="112" spans="1:13" x14ac:dyDescent="0.35">
      <c r="A112">
        <v>11</v>
      </c>
      <c r="B112" s="69">
        <f>'PROYECCIÓN 52 SEMANAS'!L68</f>
        <v>19163.569095059171</v>
      </c>
      <c r="C112" s="69">
        <f>'PROYECCIÓN 52 SEMANAS'!L62</f>
        <v>1130.4000000000001</v>
      </c>
      <c r="E112" t="s">
        <v>467</v>
      </c>
      <c r="F112" s="69">
        <f>IF('COSTOS VARIABLES'!L16&lt;&gt;"",+'COSTOS VARIABLES'!L16,SUMIF('COSTOS VARIABLES'!L17:L18,"&gt;0"))</f>
        <v>15.000001153846243</v>
      </c>
      <c r="G112" s="69">
        <f>IF('COSTOS VARIABLES'!L16&lt;&gt;"",+'COSTOS VARIABLES'!L16,SUMIF('COSTOS VARIABLES'!L17:L18,"&gt;0"))</f>
        <v>15.000001153846243</v>
      </c>
      <c r="L112" t="s">
        <v>467</v>
      </c>
      <c r="M112" s="13">
        <f>G112</f>
        <v>15.000001153846243</v>
      </c>
    </row>
    <row r="113" spans="1:13" x14ac:dyDescent="0.35">
      <c r="A113">
        <v>12</v>
      </c>
      <c r="B113" s="69">
        <f>'PROYECCIÓN 52 SEMANAS'!M68</f>
        <v>19498.584467337278</v>
      </c>
      <c r="C113" s="69">
        <f>'PROYECCIÓN 52 SEMANAS'!M62</f>
        <v>1130.4000000000001</v>
      </c>
      <c r="E113" t="s">
        <v>468</v>
      </c>
      <c r="F113" s="69">
        <f>IF('COSTOS VARIABLES'!L19&lt;&gt;"",+'COSTOS VARIABLES'!L19,SUMIF('COSTOS VARIABLES'!L20:L21,"&gt;0"))</f>
        <v>1.1538462426035572</v>
      </c>
      <c r="G113" s="69">
        <f>IF('COSTOS VARIABLES'!L19&lt;&gt;"",+'COSTOS VARIABLES'!L19,SUMIF('COSTOS VARIABLES'!L20:L21,"&gt;0"))</f>
        <v>1.1538462426035572</v>
      </c>
      <c r="L113" t="s">
        <v>468</v>
      </c>
      <c r="M113" s="13">
        <f>G113</f>
        <v>1.1538462426035572</v>
      </c>
    </row>
    <row r="114" spans="1:13" x14ac:dyDescent="0.35">
      <c r="A114">
        <v>13</v>
      </c>
      <c r="B114" s="69">
        <f>'PROYECCIÓN 52 SEMANAS'!N68</f>
        <v>19833.599839615385</v>
      </c>
      <c r="C114" s="69">
        <f>'PROYECCIÓN 52 SEMANAS'!N62</f>
        <v>1130.4000000000001</v>
      </c>
      <c r="E114" t="s">
        <v>469</v>
      </c>
      <c r="F114" s="69">
        <f>IF('COSTOS VARIABLES'!L22&lt;&gt;"",+'COSTOS VARIABLES'!L22,SUMIF('COSTOS VARIABLES'!L23:L25,"&gt;0"))</f>
        <v>24.61538497041423</v>
      </c>
      <c r="G114" s="69">
        <f>IF('COSTOS VARIABLES'!L22&lt;&gt;"",+'COSTOS VARIABLES'!L22,SUMIF('COSTOS VARIABLES'!L23:L25,"&gt;0"))</f>
        <v>24.61538497041423</v>
      </c>
      <c r="L114" t="s">
        <v>469</v>
      </c>
      <c r="M114" s="13">
        <f>G114</f>
        <v>24.61538497041423</v>
      </c>
    </row>
    <row r="115" spans="1:13" x14ac:dyDescent="0.35">
      <c r="A115">
        <v>14</v>
      </c>
      <c r="B115" s="69">
        <f>'PROYECCIÓN 52 SEMANAS'!O68</f>
        <v>20168.615211893492</v>
      </c>
      <c r="C115" s="69">
        <f>'PROYECCIÓN 52 SEMANAS'!O62</f>
        <v>1130.4000000000001</v>
      </c>
      <c r="E115" t="s">
        <v>470</v>
      </c>
      <c r="F115" s="69">
        <f>'COSTOS INICIALES'!C45/52</f>
        <v>0</v>
      </c>
      <c r="G115" s="69">
        <v>0</v>
      </c>
    </row>
    <row r="116" spans="1:13" x14ac:dyDescent="0.35">
      <c r="A116">
        <v>15</v>
      </c>
      <c r="B116" s="69">
        <f>'PROYECCIÓN 52 SEMANAS'!P68</f>
        <v>20503.630584171598</v>
      </c>
      <c r="C116" s="69">
        <f>'PROYECCIÓN 52 SEMANAS'!P62</f>
        <v>1130.4000000000001</v>
      </c>
    </row>
    <row r="117" spans="1:13" x14ac:dyDescent="0.35">
      <c r="A117">
        <v>16</v>
      </c>
      <c r="B117" s="69">
        <f>'PROYECCIÓN 52 SEMANAS'!Q68</f>
        <v>20838.645956449705</v>
      </c>
      <c r="C117" s="69">
        <f>'PROYECCIÓN 52 SEMANAS'!Q62</f>
        <v>1130.4000000000001</v>
      </c>
    </row>
    <row r="118" spans="1:13" x14ac:dyDescent="0.35">
      <c r="A118">
        <v>17</v>
      </c>
      <c r="B118" s="69">
        <f>'PROYECCIÓN 52 SEMANAS'!R68</f>
        <v>21173.661328727812</v>
      </c>
      <c r="C118" s="69">
        <f>'PROYECCIÓN 52 SEMANAS'!R62</f>
        <v>1130.4000000000001</v>
      </c>
    </row>
    <row r="119" spans="1:13" x14ac:dyDescent="0.35">
      <c r="A119">
        <v>18</v>
      </c>
      <c r="B119" s="69">
        <f>'PROYECCIÓN 52 SEMANAS'!S68</f>
        <v>21508.676701005919</v>
      </c>
      <c r="C119" s="69">
        <f>'PROYECCIÓN 52 SEMANAS'!S62</f>
        <v>1130.4000000000001</v>
      </c>
    </row>
    <row r="120" spans="1:13" x14ac:dyDescent="0.35">
      <c r="A120">
        <v>19</v>
      </c>
      <c r="B120" s="69">
        <f>'PROYECCIÓN 52 SEMANAS'!T68</f>
        <v>21843.692073284026</v>
      </c>
      <c r="C120" s="69">
        <f>'PROYECCIÓN 52 SEMANAS'!T62</f>
        <v>1130.4000000000001</v>
      </c>
    </row>
    <row r="121" spans="1:13" x14ac:dyDescent="0.35">
      <c r="A121">
        <v>20</v>
      </c>
      <c r="B121" s="69">
        <f>'PROYECCIÓN 52 SEMANAS'!U68</f>
        <v>22178.707445562133</v>
      </c>
      <c r="C121" s="69">
        <f>'PROYECCIÓN 52 SEMANAS'!U62</f>
        <v>1130.4000000000001</v>
      </c>
    </row>
    <row r="122" spans="1:13" x14ac:dyDescent="0.35">
      <c r="A122">
        <v>21</v>
      </c>
      <c r="B122" s="69">
        <f>'PROYECCIÓN 52 SEMANAS'!V68</f>
        <v>22513.72281784024</v>
      </c>
      <c r="C122" s="69">
        <f>'PROYECCIÓN 52 SEMANAS'!V62</f>
        <v>1130.4000000000001</v>
      </c>
    </row>
    <row r="123" spans="1:13" x14ac:dyDescent="0.35">
      <c r="A123">
        <v>22</v>
      </c>
      <c r="B123" s="69">
        <f>'PROYECCIÓN 52 SEMANAS'!W68</f>
        <v>22848.738190118347</v>
      </c>
      <c r="C123" s="69">
        <f>'PROYECCIÓN 52 SEMANAS'!W62</f>
        <v>1130.4000000000001</v>
      </c>
    </row>
    <row r="124" spans="1:13" x14ac:dyDescent="0.35">
      <c r="A124">
        <v>23</v>
      </c>
      <c r="B124" s="69">
        <f>'PROYECCIÓN 52 SEMANAS'!X68</f>
        <v>23183.753562396454</v>
      </c>
      <c r="C124" s="69">
        <f>'PROYECCIÓN 52 SEMANAS'!X62</f>
        <v>1130.4000000000001</v>
      </c>
    </row>
    <row r="125" spans="1:13" x14ac:dyDescent="0.35">
      <c r="A125">
        <v>24</v>
      </c>
      <c r="B125" s="69">
        <f>'PROYECCIÓN 52 SEMANAS'!Y68</f>
        <v>23518.768934674561</v>
      </c>
      <c r="C125" s="69">
        <f>'PROYECCIÓN 52 SEMANAS'!Y62</f>
        <v>1130.4000000000001</v>
      </c>
    </row>
    <row r="126" spans="1:13" x14ac:dyDescent="0.35">
      <c r="A126">
        <v>25</v>
      </c>
      <c r="B126" s="69">
        <f>'PROYECCIÓN 52 SEMANAS'!Z68</f>
        <v>23853.784306952668</v>
      </c>
      <c r="C126" s="69">
        <f>'PROYECCIÓN 52 SEMANAS'!Z62</f>
        <v>1130.4000000000001</v>
      </c>
    </row>
    <row r="127" spans="1:13" x14ac:dyDescent="0.35">
      <c r="A127">
        <v>26</v>
      </c>
      <c r="B127" s="69">
        <f>'PROYECCIÓN 52 SEMANAS'!AA68</f>
        <v>24188.799679230775</v>
      </c>
      <c r="C127" s="69">
        <f>'PROYECCIÓN 52 SEMANAS'!AA62</f>
        <v>1130.4000000000001</v>
      </c>
    </row>
    <row r="128" spans="1:13" x14ac:dyDescent="0.35">
      <c r="A128">
        <v>27</v>
      </c>
      <c r="B128" s="69">
        <f>'PROYECCIÓN 52 SEMANAS'!AB68</f>
        <v>24523.815051508882</v>
      </c>
      <c r="C128" s="69">
        <f>'PROYECCIÓN 52 SEMANAS'!AB62</f>
        <v>1130.4000000000001</v>
      </c>
    </row>
    <row r="129" spans="1:3" x14ac:dyDescent="0.35">
      <c r="A129">
        <v>28</v>
      </c>
      <c r="B129" s="69">
        <f>'PROYECCIÓN 52 SEMANAS'!AC68</f>
        <v>24858.830423786989</v>
      </c>
      <c r="C129" s="69">
        <f>'PROYECCIÓN 52 SEMANAS'!AC62</f>
        <v>1130.4000000000001</v>
      </c>
    </row>
    <row r="130" spans="1:3" x14ac:dyDescent="0.35">
      <c r="A130">
        <v>29</v>
      </c>
      <c r="B130" s="69">
        <f>'PROYECCIÓN 52 SEMANAS'!AD68</f>
        <v>25193.845796065096</v>
      </c>
      <c r="C130" s="69">
        <f>'PROYECCIÓN 52 SEMANAS'!AD62</f>
        <v>1130.4000000000001</v>
      </c>
    </row>
    <row r="131" spans="1:3" x14ac:dyDescent="0.35">
      <c r="A131">
        <v>30</v>
      </c>
      <c r="B131" s="69">
        <f>'PROYECCIÓN 52 SEMANAS'!AE68</f>
        <v>25528.861168343203</v>
      </c>
      <c r="C131" s="69">
        <f>'PROYECCIÓN 52 SEMANAS'!AE62</f>
        <v>1130.4000000000001</v>
      </c>
    </row>
    <row r="132" spans="1:3" x14ac:dyDescent="0.35">
      <c r="A132">
        <v>31</v>
      </c>
      <c r="B132" s="69">
        <f>'PROYECCIÓN 52 SEMANAS'!AF68</f>
        <v>25863.87654062131</v>
      </c>
      <c r="C132" s="69">
        <f>'PROYECCIÓN 52 SEMANAS'!AF62</f>
        <v>1130.4000000000001</v>
      </c>
    </row>
    <row r="133" spans="1:3" x14ac:dyDescent="0.35">
      <c r="A133">
        <v>32</v>
      </c>
      <c r="B133" s="69">
        <f>'PROYECCIÓN 52 SEMANAS'!AG68</f>
        <v>26198.891912899417</v>
      </c>
      <c r="C133" s="69">
        <f>'PROYECCIÓN 52 SEMANAS'!AG62</f>
        <v>1130.4000000000001</v>
      </c>
    </row>
    <row r="134" spans="1:3" x14ac:dyDescent="0.35">
      <c r="A134">
        <v>33</v>
      </c>
      <c r="B134" s="69">
        <f>'PROYECCIÓN 52 SEMANAS'!AH68</f>
        <v>26533.907285177524</v>
      </c>
      <c r="C134" s="69">
        <f>'PROYECCIÓN 52 SEMANAS'!AH62</f>
        <v>1130.4000000000001</v>
      </c>
    </row>
    <row r="135" spans="1:3" x14ac:dyDescent="0.35">
      <c r="A135">
        <v>34</v>
      </c>
      <c r="B135" s="69">
        <f>'PROYECCIÓN 52 SEMANAS'!AI68</f>
        <v>26868.922657455631</v>
      </c>
      <c r="C135" s="69">
        <f>'PROYECCIÓN 52 SEMANAS'!AI62</f>
        <v>1130.4000000000001</v>
      </c>
    </row>
    <row r="136" spans="1:3" x14ac:dyDescent="0.35">
      <c r="A136">
        <v>35</v>
      </c>
      <c r="B136" s="69">
        <f>'PROYECCIÓN 52 SEMANAS'!AJ68</f>
        <v>27203.938029733737</v>
      </c>
      <c r="C136" s="69">
        <f>'PROYECCIÓN 52 SEMANAS'!AJ62</f>
        <v>1130.4000000000001</v>
      </c>
    </row>
    <row r="137" spans="1:3" x14ac:dyDescent="0.35">
      <c r="A137">
        <v>36</v>
      </c>
      <c r="B137" s="69">
        <f>'PROYECCIÓN 52 SEMANAS'!AK68</f>
        <v>27538.953402011844</v>
      </c>
      <c r="C137" s="69">
        <f>'PROYECCIÓN 52 SEMANAS'!AK62</f>
        <v>1130.4000000000001</v>
      </c>
    </row>
    <row r="138" spans="1:3" x14ac:dyDescent="0.35">
      <c r="A138">
        <v>37</v>
      </c>
      <c r="B138" s="69">
        <f>'PROYECCIÓN 52 SEMANAS'!AL68</f>
        <v>27873.968774289951</v>
      </c>
      <c r="C138" s="69">
        <f>'PROYECCIÓN 52 SEMANAS'!AL62</f>
        <v>1130.4000000000001</v>
      </c>
    </row>
    <row r="139" spans="1:3" x14ac:dyDescent="0.35">
      <c r="A139">
        <v>38</v>
      </c>
      <c r="B139" s="69">
        <f>'PROYECCIÓN 52 SEMANAS'!AM68</f>
        <v>28208.984146568058</v>
      </c>
      <c r="C139" s="69">
        <f>'PROYECCIÓN 52 SEMANAS'!AM62</f>
        <v>1130.4000000000001</v>
      </c>
    </row>
    <row r="140" spans="1:3" x14ac:dyDescent="0.35">
      <c r="A140">
        <v>39</v>
      </c>
      <c r="B140" s="69">
        <f>'PROYECCIÓN 52 SEMANAS'!AN68</f>
        <v>28543.999518846165</v>
      </c>
      <c r="C140" s="69">
        <f>'PROYECCIÓN 52 SEMANAS'!AN62</f>
        <v>1130.4000000000001</v>
      </c>
    </row>
    <row r="141" spans="1:3" x14ac:dyDescent="0.35">
      <c r="A141">
        <v>40</v>
      </c>
      <c r="B141" s="69">
        <f>'PROYECCIÓN 52 SEMANAS'!AO68</f>
        <v>28879.014891124272</v>
      </c>
      <c r="C141" s="69">
        <f>'PROYECCIÓN 52 SEMANAS'!AO62</f>
        <v>1130.4000000000001</v>
      </c>
    </row>
    <row r="142" spans="1:3" x14ac:dyDescent="0.35">
      <c r="A142">
        <v>41</v>
      </c>
      <c r="B142" s="69">
        <f>'PROYECCIÓN 52 SEMANAS'!AP68</f>
        <v>29214.030263402379</v>
      </c>
      <c r="C142" s="69">
        <f>'PROYECCIÓN 52 SEMANAS'!AP62</f>
        <v>1130.4000000000001</v>
      </c>
    </row>
    <row r="143" spans="1:3" x14ac:dyDescent="0.35">
      <c r="A143">
        <v>42</v>
      </c>
      <c r="B143" s="69">
        <f>'PROYECCIÓN 52 SEMANAS'!AQ68</f>
        <v>29549.045635680486</v>
      </c>
      <c r="C143" s="69">
        <f>'PROYECCIÓN 52 SEMANAS'!AQ62</f>
        <v>1130.4000000000001</v>
      </c>
    </row>
    <row r="144" spans="1:3" x14ac:dyDescent="0.35">
      <c r="A144">
        <v>43</v>
      </c>
      <c r="B144" s="69">
        <f>'PROYECCIÓN 52 SEMANAS'!AR68</f>
        <v>29884.061007958593</v>
      </c>
      <c r="C144" s="69">
        <f>'PROYECCIÓN 52 SEMANAS'!AR62</f>
        <v>1130.4000000000001</v>
      </c>
    </row>
    <row r="145" spans="1:3" x14ac:dyDescent="0.35">
      <c r="A145">
        <v>44</v>
      </c>
      <c r="B145" s="69">
        <f>'PROYECCIÓN 52 SEMANAS'!AS68</f>
        <v>30219.0763802367</v>
      </c>
      <c r="C145" s="69">
        <f>'PROYECCIÓN 52 SEMANAS'!AS62</f>
        <v>1130.4000000000001</v>
      </c>
    </row>
    <row r="146" spans="1:3" x14ac:dyDescent="0.35">
      <c r="A146">
        <v>45</v>
      </c>
      <c r="B146" s="69">
        <f>'PROYECCIÓN 52 SEMANAS'!AT68</f>
        <v>30554.091752514807</v>
      </c>
      <c r="C146" s="69">
        <f>'PROYECCIÓN 52 SEMANAS'!AT62</f>
        <v>1130.4000000000001</v>
      </c>
    </row>
    <row r="147" spans="1:3" x14ac:dyDescent="0.35">
      <c r="A147">
        <v>46</v>
      </c>
      <c r="B147" s="69">
        <f>'PROYECCIÓN 52 SEMANAS'!AU68</f>
        <v>30889.107124792914</v>
      </c>
      <c r="C147" s="69">
        <f>'PROYECCIÓN 52 SEMANAS'!AU62</f>
        <v>1130.4000000000001</v>
      </c>
    </row>
    <row r="148" spans="1:3" x14ac:dyDescent="0.35">
      <c r="A148">
        <v>47</v>
      </c>
      <c r="B148" s="69">
        <f>'PROYECCIÓN 52 SEMANAS'!AV68</f>
        <v>31224.122497071021</v>
      </c>
      <c r="C148" s="69">
        <f>'PROYECCIÓN 52 SEMANAS'!AV62</f>
        <v>1130.4000000000001</v>
      </c>
    </row>
    <row r="149" spans="1:3" x14ac:dyDescent="0.35">
      <c r="A149">
        <v>48</v>
      </c>
      <c r="B149" s="69">
        <f>'PROYECCIÓN 52 SEMANAS'!AW68</f>
        <v>31559.137869349128</v>
      </c>
      <c r="C149" s="69">
        <f>'PROYECCIÓN 52 SEMANAS'!AW62</f>
        <v>1130.4000000000001</v>
      </c>
    </row>
    <row r="150" spans="1:3" x14ac:dyDescent="0.35">
      <c r="A150">
        <v>49</v>
      </c>
      <c r="B150" s="69">
        <f>'PROYECCIÓN 52 SEMANAS'!AX68</f>
        <v>31894.153241627235</v>
      </c>
      <c r="C150" s="69">
        <f>'PROYECCIÓN 52 SEMANAS'!AX62</f>
        <v>1130.4000000000001</v>
      </c>
    </row>
    <row r="151" spans="1:3" x14ac:dyDescent="0.35">
      <c r="A151">
        <v>50</v>
      </c>
      <c r="B151" s="69">
        <f>'PROYECCIÓN 52 SEMANAS'!AY68</f>
        <v>32229.168613905338</v>
      </c>
      <c r="C151" s="69">
        <f>'PROYECCIÓN 52 SEMANAS'!AY62</f>
        <v>1130.4000000000001</v>
      </c>
    </row>
    <row r="152" spans="1:3" x14ac:dyDescent="0.35">
      <c r="A152">
        <v>51</v>
      </c>
      <c r="B152" s="69">
        <f>'PROYECCIÓN 52 SEMANAS'!AZ68</f>
        <v>32564.183986183441</v>
      </c>
      <c r="C152" s="69">
        <f>'PROYECCIÓN 52 SEMANAS'!AZ62</f>
        <v>1130.4000000000001</v>
      </c>
    </row>
    <row r="153" spans="1:3" x14ac:dyDescent="0.35">
      <c r="A153">
        <v>52</v>
      </c>
      <c r="B153" s="69">
        <f>'PROYECCIÓN 52 SEMANAS'!BA68</f>
        <v>32899.199358461541</v>
      </c>
      <c r="C153" s="69">
        <f>'PROYECCIÓN 52 SEMANAS'!BA62</f>
        <v>1130.4000000000001</v>
      </c>
    </row>
  </sheetData>
  <sheetProtection algorithmName="SHA-512" hashValue="TRo8wgWI54F/JxhA28MZfern9o5kHuBE5zvBfrbRcIyZD41vzfT3Rd8T8veWG7qBMPG5wC3yDqTrRjsTw5l+8g==" saltValue="ET0tb8C3nMC2dBmjwR6SAw==" spinCount="100000" sheet="1" objects="1" scenarios="1"/>
  <conditionalFormatting sqref="B21">
    <cfRule type="containsText" dxfId="1" priority="1" operator="containsText" text="ALTO">
      <formula>NOT(ISERROR(SEARCH("ALTO",B21)))</formula>
    </cfRule>
    <cfRule type="containsText" dxfId="0" priority="2" operator="containsText" text="BAIXO">
      <formula>NOT(ISERROR(SEARCH("BAIXO",B21)))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CÓMO USAR</vt:lpstr>
      <vt:lpstr>DATOS BASE</vt:lpstr>
      <vt:lpstr>DEFINICIONES Y ESCENARIOS</vt:lpstr>
      <vt:lpstr>COSTOS INICIALES</vt:lpstr>
      <vt:lpstr>COSTOS FIJOS</vt:lpstr>
      <vt:lpstr>COSTOS VARIABLES</vt:lpstr>
      <vt:lpstr>INGRESOS</vt:lpstr>
      <vt:lpstr>PROYECCIÓN 52 SEMANAS</vt:lpstr>
      <vt:lpstr>RESUMEN INTELIGENTE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Angelo Zanella</cp:lastModifiedBy>
  <dcterms:created xsi:type="dcterms:W3CDTF">2026-03-15T00:29:36Z</dcterms:created>
  <dcterms:modified xsi:type="dcterms:W3CDTF">2026-04-18T08:35:46Z</dcterms:modified>
</cp:coreProperties>
</file>